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ables/table3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08"/>
  <workbookPr/>
  <mc:AlternateContent xmlns:mc="http://schemas.openxmlformats.org/markup-compatibility/2006">
    <mc:Choice Requires="x15">
      <x15ac:absPath xmlns:x15ac="http://schemas.microsoft.com/office/spreadsheetml/2010/11/ac" url="C:\Users\edvan.marroquin\Documents\DP 2025\Herramientas de Preinversión\MATRIZ DE PREINVERSIÓN\PRESENTACIÓN DP MATRIZ\"/>
    </mc:Choice>
  </mc:AlternateContent>
  <xr:revisionPtr revIDLastSave="0" documentId="8_{8D87DF98-A8EF-47DB-8B92-A204E8226C7C}" xr6:coauthVersionLast="47" xr6:coauthVersionMax="47" xr10:uidLastSave="{00000000-0000-0000-0000-000000000000}"/>
  <bookViews>
    <workbookView xWindow="-120" yWindow="-120" windowWidth="29040" windowHeight="15720" firstSheet="1" activeTab="1" xr2:uid="{00000000-000D-0000-FFFF-FFFF00000000}"/>
  </bookViews>
  <sheets>
    <sheet name="SULTADO" sheetId="37" state="hidden" r:id="rId1"/>
    <sheet name="Matriz de Preinversión" sheetId="33" r:id="rId2"/>
    <sheet name="Hoja6" sheetId="36" state="hidden" r:id="rId3"/>
    <sheet name="Hoja5" sheetId="35" state="hidden" r:id="rId4"/>
  </sheets>
  <definedNames>
    <definedName name="_xlnm.Print_Area" localSheetId="1">'Matriz de Preinversión'!$A$1:$Q$50</definedName>
    <definedName name="_xlnm.Print_Titles" localSheetId="1">'Matriz de Preinversión'!$1:$4</definedName>
  </definedNames>
  <calcPr calcId="191028"/>
  <pivotCaches>
    <pivotCache cacheId="7294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8" i="33" l="1"/>
  <c r="F13" i="33"/>
  <c r="E13" i="33"/>
  <c r="G13" i="33" l="1"/>
  <c r="F50" i="33" l="1"/>
  <c r="F49" i="33"/>
  <c r="F47" i="33"/>
  <c r="F48" i="33"/>
  <c r="F46" i="33"/>
  <c r="F44" i="33"/>
  <c r="F45" i="33"/>
  <c r="F43" i="33"/>
  <c r="F41" i="33"/>
  <c r="F42" i="33"/>
  <c r="F40" i="33"/>
  <c r="F37" i="33"/>
  <c r="F38" i="33"/>
  <c r="F39" i="33"/>
  <c r="F36" i="33"/>
  <c r="F35" i="33"/>
  <c r="F34" i="33"/>
  <c r="F28" i="33"/>
  <c r="F29" i="33"/>
  <c r="F30" i="33"/>
  <c r="F31" i="33"/>
  <c r="F32" i="33"/>
  <c r="F33" i="33"/>
  <c r="F27" i="33"/>
  <c r="F22" i="33"/>
  <c r="F23" i="33"/>
  <c r="F24" i="33"/>
  <c r="F25" i="33"/>
  <c r="F26" i="33"/>
  <c r="F21" i="33"/>
  <c r="F18" i="33"/>
  <c r="F19" i="33"/>
  <c r="F20" i="33"/>
  <c r="F17" i="33"/>
  <c r="F10" i="33"/>
  <c r="F11" i="33"/>
  <c r="F12" i="33"/>
  <c r="F14" i="33"/>
  <c r="F15" i="33"/>
  <c r="F16" i="33"/>
  <c r="F9" i="33"/>
  <c r="L23" i="33"/>
  <c r="J37" i="33" l="1"/>
  <c r="J36" i="33"/>
  <c r="J35" i="33"/>
  <c r="J34" i="33"/>
  <c r="J33" i="33"/>
  <c r="J32" i="33"/>
  <c r="J31" i="33"/>
  <c r="J30" i="33"/>
  <c r="J29" i="33"/>
  <c r="J28" i="33"/>
  <c r="F7" i="33"/>
  <c r="D105" i="37" l="1"/>
  <c r="D99" i="37"/>
  <c r="D93" i="37"/>
  <c r="D90" i="37"/>
  <c r="D85" i="37"/>
  <c r="D82" i="37"/>
  <c r="D75" i="37"/>
  <c r="D66" i="37"/>
  <c r="D64" i="37"/>
  <c r="F59" i="37"/>
  <c r="D59" i="37"/>
  <c r="D50" i="37"/>
  <c r="D44" i="37"/>
  <c r="D38" i="37"/>
  <c r="D35" i="37"/>
  <c r="D30" i="37"/>
  <c r="D27" i="37"/>
  <c r="D20" i="37"/>
  <c r="D11" i="37"/>
  <c r="D9" i="37"/>
  <c r="D4" i="37"/>
  <c r="E50" i="33"/>
  <c r="E49" i="33"/>
  <c r="E48" i="33"/>
  <c r="E47" i="33"/>
  <c r="E7" i="33"/>
  <c r="G7" i="33" s="1"/>
  <c r="E46" i="33"/>
  <c r="G46" i="33" s="1"/>
  <c r="E45" i="33"/>
  <c r="G45" i="33" s="1"/>
  <c r="E44" i="33"/>
  <c r="E43" i="33"/>
  <c r="G43" i="33" s="1"/>
  <c r="E42" i="33"/>
  <c r="E41" i="33"/>
  <c r="E40" i="33"/>
  <c r="E39" i="33"/>
  <c r="E38" i="33"/>
  <c r="E37" i="33"/>
  <c r="G37" i="33" s="1"/>
  <c r="E36" i="33"/>
  <c r="E35" i="33"/>
  <c r="E34" i="33"/>
  <c r="E33" i="33"/>
  <c r="E32" i="33"/>
  <c r="E31" i="33"/>
  <c r="E30" i="33"/>
  <c r="E29" i="33"/>
  <c r="E28" i="33"/>
  <c r="E27" i="33"/>
  <c r="E26" i="33"/>
  <c r="E25" i="33"/>
  <c r="E24" i="33"/>
  <c r="E23" i="33"/>
  <c r="E22" i="33"/>
  <c r="E21" i="33"/>
  <c r="G21" i="33" s="1"/>
  <c r="E20" i="33"/>
  <c r="E19" i="33"/>
  <c r="E18" i="33"/>
  <c r="G18" i="33" s="1"/>
  <c r="E17" i="33"/>
  <c r="G17" i="33" s="1"/>
  <c r="E9" i="33"/>
  <c r="G9" i="33" s="1"/>
  <c r="E10" i="33"/>
  <c r="G10" i="33" s="1"/>
  <c r="E11" i="33"/>
  <c r="G11" i="33" s="1"/>
  <c r="E12" i="33"/>
  <c r="G12" i="33" s="1"/>
  <c r="E14" i="33"/>
  <c r="G14" i="33" s="1"/>
  <c r="E15" i="33"/>
  <c r="G15" i="33" s="1"/>
  <c r="E16" i="33"/>
  <c r="G16" i="33" s="1"/>
  <c r="F4" i="37" l="1"/>
  <c r="G41" i="33"/>
  <c r="G50" i="33"/>
  <c r="G38" i="33"/>
  <c r="H7" i="33"/>
  <c r="G20" i="33"/>
  <c r="G39" i="33"/>
  <c r="G28" i="33"/>
  <c r="G36" i="33"/>
  <c r="G47" i="33"/>
  <c r="G48" i="33"/>
  <c r="G29" i="33"/>
  <c r="G19" i="33"/>
  <c r="G42" i="33"/>
  <c r="G22" i="33"/>
  <c r="G26" i="33"/>
  <c r="G30" i="33"/>
  <c r="G34" i="33"/>
  <c r="G40" i="33"/>
  <c r="G23" i="33"/>
  <c r="G27" i="33"/>
  <c r="G31" i="33"/>
  <c r="G35" i="33"/>
  <c r="G33" i="33"/>
  <c r="G32" i="33"/>
  <c r="G25" i="33"/>
  <c r="G44" i="33"/>
  <c r="G24" i="33"/>
  <c r="G49" i="33"/>
  <c r="H46" i="33" l="1"/>
  <c r="H49" i="33"/>
  <c r="H40" i="33"/>
  <c r="K20" i="33" s="1"/>
  <c r="M20" i="33" s="1"/>
  <c r="H43" i="33"/>
  <c r="K35" i="33" s="1"/>
  <c r="M35" i="33" s="1"/>
  <c r="H17" i="33"/>
  <c r="H21" i="33"/>
  <c r="H34" i="33"/>
  <c r="K32" i="33" s="1"/>
  <c r="M32" i="33" s="1"/>
  <c r="H36" i="33"/>
  <c r="K33" i="33" s="1"/>
  <c r="M33" i="33" s="1"/>
  <c r="H27" i="33"/>
  <c r="K37" i="33" l="1"/>
  <c r="M37" i="33" s="1"/>
  <c r="K22" i="33"/>
  <c r="M22" i="33" s="1"/>
  <c r="K29" i="33"/>
  <c r="M29" i="33" s="1"/>
  <c r="K21" i="33"/>
  <c r="M21" i="33" s="1"/>
  <c r="K30" i="33"/>
  <c r="M30" i="33" s="1"/>
  <c r="K36" i="33"/>
  <c r="M36" i="33" s="1"/>
  <c r="K31" i="33"/>
  <c r="M31" i="33" s="1"/>
  <c r="K28" i="33"/>
  <c r="M28" i="33" s="1"/>
  <c r="K34" i="33"/>
  <c r="M34" i="33" s="1"/>
  <c r="K38" i="33" l="1"/>
  <c r="K23" i="33"/>
  <c r="U7" i="33" l="1"/>
  <c r="U9" i="33" s="1"/>
</calcChain>
</file>

<file path=xl/sharedStrings.xml><?xml version="1.0" encoding="utf-8"?>
<sst xmlns="http://schemas.openxmlformats.org/spreadsheetml/2006/main" count="278" uniqueCount="154">
  <si>
    <t>Etiquetas de fila</t>
  </si>
  <si>
    <t>Variable</t>
  </si>
  <si>
    <t>% de Avance</t>
  </si>
  <si>
    <t>Avance de la Etapa</t>
  </si>
  <si>
    <t>ADMINISTRATIVO</t>
  </si>
  <si>
    <t>1. Identificar el ente responsable de la administración</t>
  </si>
  <si>
    <t>2. Identificar el encargado de la operación y mantenimiento,</t>
  </si>
  <si>
    <t xml:space="preserve">3. Generar el organigrama para la ejecución </t>
  </si>
  <si>
    <t>4. Generar el organigrama para el funcionamiento.</t>
  </si>
  <si>
    <t>5. Establecer los costos de administración</t>
  </si>
  <si>
    <t>AMBIENTAL</t>
  </si>
  <si>
    <t xml:space="preserve">1. Si tiene identificado el instrumento a aplicar de acuerdo a la naturaleza del proyecto, y </t>
  </si>
  <si>
    <t>2. Si aborda de forma general el impacto del proyecto hacia su entorno inmediato</t>
  </si>
  <si>
    <t>DIAGNÓSTICO</t>
  </si>
  <si>
    <t>1. Si está definida una problemática, una necesidad u oportunidad de inversión.</t>
  </si>
  <si>
    <t>2. Los antecedentes están relacionados a la problemática, necesidad o potencialidad.</t>
  </si>
  <si>
    <t>3. Si tiene identificada la población afectada dentro del área de influencia.</t>
  </si>
  <si>
    <t xml:space="preserve">4. Tiene desarrollado el árbol de problemas y objetivos y está relacionado a los antecedentes. </t>
  </si>
  <si>
    <t>5. Si en el árbol de objetivos están identificadas alternativas de solución</t>
  </si>
  <si>
    <t>6. Si están abordados los criterios para seleccionar una de las alternativas de acuerdo a la competencia de la entidad quien formula</t>
  </si>
  <si>
    <t>7. Se proponen al menos 3 opciones técnicas de solución por la alternativa seleccionada.</t>
  </si>
  <si>
    <t>8. Se aplica alguna metodología para elegir una de las opciones de acuerdo al tipo de propuesta para continuar con el desarrollo del documento</t>
  </si>
  <si>
    <t>9. Tiene desarrolada la teoría de cambio con el establecimiento de la matriz de resultados con base a la opcón seleccionada</t>
  </si>
  <si>
    <t>ESTUDIO Y EVALUACIÓN FINANCIERA</t>
  </si>
  <si>
    <t>1. Si tiene abordados los costos de ejecución</t>
  </si>
  <si>
    <t>2. Si tiene abordados los costos de operación, mantenimiento</t>
  </si>
  <si>
    <t>3. Si tiene abordados los costos administrativos</t>
  </si>
  <si>
    <t>4. Si tiene abordados los costos legales y otros</t>
  </si>
  <si>
    <t>5. Consolidar los posibles ingresos (beneficios/tarifa) y egresos (costos) del proyecto para elaborar el flujo de fondos del proyecto</t>
  </si>
  <si>
    <t>6. Si están calculados los indicadores financieros</t>
  </si>
  <si>
    <t>7. Si se incluye la interpretación de los indicadores financieros.</t>
  </si>
  <si>
    <t>EVALUACIÓN ECONÓMICA Y SOCIAL</t>
  </si>
  <si>
    <t>1. Se logran identificar los beneficios sociales de la propuesta en funcion de ahorro y mayor consumo</t>
  </si>
  <si>
    <t>2. Se logran cuantificar los beneficios atribuibles a la propuesta que se formula y evalúa</t>
  </si>
  <si>
    <t>3. Se logran monetizar los beneficios atribuibles a la propuesta que se formula y evalúa</t>
  </si>
  <si>
    <t>IDENTIFICACIÓN</t>
  </si>
  <si>
    <t>1. El nombre del proyecto responde al proceso identificado y cumple con la estructura con base a la normativa.</t>
  </si>
  <si>
    <t>2. La descripción responde a las características particulares del proyecto sin entrara a detalle sobre renglones de trabajo.</t>
  </si>
  <si>
    <t>3. Los objetivos del proyecto deben coincidir con lo establecido en el árbol de objetivos.</t>
  </si>
  <si>
    <t>4. Las metas y resultados deben estar reflejadas en la planificación estratégica y operativa de la EPI</t>
  </si>
  <si>
    <t>5. Debe estar incluida en forma textual o gráfica la vinculación del proyecto con la planificación estratégica y operativa.</t>
  </si>
  <si>
    <t>LEGAL</t>
  </si>
  <si>
    <t>1. Si están identificadas las leyes, normas y reglamentos que aplican de acuerdo a la naturaleza del proyecto para las fases del ciclo de vida del proyecto.</t>
  </si>
  <si>
    <t>2. Si tiene la certeza jurídica de la propiedad del bien inmueble y derechos de paso</t>
  </si>
  <si>
    <t xml:space="preserve">3. Establecer los costos legales por cada fase del ciclo de vida del proyecto. </t>
  </si>
  <si>
    <t>MERCADO</t>
  </si>
  <si>
    <t>1. Si está definido el bien, producto o servicio a entregar.</t>
  </si>
  <si>
    <t>2. Si tiene el análisis de la población objetivo y su proyección a futuro.</t>
  </si>
  <si>
    <t>3. Si tiene establecido el período de diseño y la tasa de crecimiento poblacional.</t>
  </si>
  <si>
    <t>4. Si tiene abordado el análisis de demanda.</t>
  </si>
  <si>
    <t>5. Si tiene abordado el análisis de oferta.</t>
  </si>
  <si>
    <t>6. Si  se ha determinado el déficit con el balance entre la oferta y demanda.</t>
  </si>
  <si>
    <t>RIESGO</t>
  </si>
  <si>
    <t>1. La aplicación de la herramienta de análisis de gestion de riesgo (AGRIP)</t>
  </si>
  <si>
    <t>2. Si se tienen identificadas amenazas y riesgos dentro del área de influencia</t>
  </si>
  <si>
    <t>3. Generar las medidas de mitigación propuestas para reducir la vulnerabilidad.</t>
  </si>
  <si>
    <t>4. Considerar el análisis de adaptación al cambio climatico.</t>
  </si>
  <si>
    <t>5. Generar las medidas de mitigación y adaptación en la propuesta</t>
  </si>
  <si>
    <t>6. Incluir en el presupuesto los renglones relacionados</t>
  </si>
  <si>
    <t>TÉCNICO</t>
  </si>
  <si>
    <t>1. Si tiene abordado el análisis de localización incluyendo la macro y microlocalización.</t>
  </si>
  <si>
    <t>2. Si tiene definido el tamaño en función a la capacidad establecida en el estudio de mercado.</t>
  </si>
  <si>
    <t>3. Si tiene establecida la tecnología a aplicar en la ejecución y en la operación.</t>
  </si>
  <si>
    <t xml:space="preserve">4. Si tiene definido un diseño en base a un terreno con certeza jurídica, </t>
  </si>
  <si>
    <t>5. Si cuenta con el presupuesto de ejecución</t>
  </si>
  <si>
    <t>6. Si cuenta con el presupuesto de operación y mantenimiento</t>
  </si>
  <si>
    <t>7. Si cuenta con las especificaciones técnicas y el cronograma de ejecución física y financiera.</t>
  </si>
  <si>
    <t>Promedio de Avance</t>
  </si>
  <si>
    <t>Coherencia</t>
  </si>
  <si>
    <t>Pertinencia</t>
  </si>
  <si>
    <t>Viabilidad</t>
  </si>
  <si>
    <t>Matriz de Preinversión</t>
  </si>
  <si>
    <t>Resumen del documento de proyecto por Etapa y Variable</t>
  </si>
  <si>
    <t>Entidad</t>
  </si>
  <si>
    <t>Fecha:</t>
  </si>
  <si>
    <t>Unidad Ejecutora</t>
  </si>
  <si>
    <t>Año Ejecución:</t>
  </si>
  <si>
    <t xml:space="preserve">Proyecto </t>
  </si>
  <si>
    <t>Costo previsto</t>
  </si>
  <si>
    <t>Estudios</t>
  </si>
  <si>
    <t>Criterio de análisis</t>
  </si>
  <si>
    <t>Criterio</t>
  </si>
  <si>
    <t>Estado</t>
  </si>
  <si>
    <t>Valor</t>
  </si>
  <si>
    <t>Peso</t>
  </si>
  <si>
    <t>% Cumplimiento</t>
  </si>
  <si>
    <t>Cumplimiento</t>
  </si>
  <si>
    <t>1. Los antecedentes están relacionados a la problemática, necesidad o potencialidad.</t>
  </si>
  <si>
    <t>No cumple</t>
  </si>
  <si>
    <t>Avance</t>
  </si>
  <si>
    <t>2. Se identifica adecuadamente la población afectada dentro del área de influencia.</t>
  </si>
  <si>
    <t>3. Está  definida de manera adecuada, la problemática, necesidad u oportunidad de inversión.</t>
  </si>
  <si>
    <t>Pendiente</t>
  </si>
  <si>
    <t xml:space="preserve">4. Se cuenta con la anuencia de los actores involucrados para la ejecución del proyecto. </t>
  </si>
  <si>
    <t>Cumple</t>
  </si>
  <si>
    <t xml:space="preserve">5. Tiene desarrollados el árbol de problemas y objetivos, en relación a los planes sectoriales, territoriales o institucionales. </t>
  </si>
  <si>
    <t>6. Se encuentran identificadas las alternativas de solución con base en el árbol de objetivos</t>
  </si>
  <si>
    <t xml:space="preserve"> </t>
  </si>
  <si>
    <t>7. Se ha determinado una selección de alternativa con su debida justificación.</t>
  </si>
  <si>
    <t>CONFORMACIÓN DE LOS ESTUDIOS POR VARIABLE</t>
  </si>
  <si>
    <t>8. Se proponen al menos 2 opciones técnicas de solución por la alternativa seleccionada.</t>
  </si>
  <si>
    <t>9. Se ha seleccionado una de las opciones técnicas, con su debida justificación.</t>
  </si>
  <si>
    <t>Diagnóstico</t>
  </si>
  <si>
    <t>Administrativo</t>
  </si>
  <si>
    <t>10. Se desarrolla la matriz de resultados con base en la opción seleccionada.</t>
  </si>
  <si>
    <t>Identificación</t>
  </si>
  <si>
    <t>Mercado</t>
  </si>
  <si>
    <t>Ambiental</t>
  </si>
  <si>
    <t xml:space="preserve">1. Se define el nombre del proyecto de la opción seleccionada, con base en el proceso, objeto y localización, identificando la fuente de financiamiento. </t>
  </si>
  <si>
    <t>Técnico</t>
  </si>
  <si>
    <t>Riesgo</t>
  </si>
  <si>
    <t>Legal</t>
  </si>
  <si>
    <t>Evaluación Financiera</t>
  </si>
  <si>
    <t>Evaluación Econímica y Social</t>
  </si>
  <si>
    <t>2. La descripción responde a las características particulares del proyecto sin entrar a detalle sobre renglones de trabajo.</t>
  </si>
  <si>
    <t>3. Los objetivos del proyecto coinciden con lo establecido en el árbol de objetivos.</t>
  </si>
  <si>
    <t>Meta</t>
  </si>
  <si>
    <t xml:space="preserve"> Avance </t>
  </si>
  <si>
    <t xml:space="preserve">4. Se evidencia la contribución a indicadores, metas y resultados de los instrumentos de planificación estratégica y operativa de la Entidad, así como a la Politica General de Gobierno y Prioridades Nacionales. </t>
  </si>
  <si>
    <t>1. Está definido el bien, producto o servicio a entregar.</t>
  </si>
  <si>
    <t>2. Tiene el análisis de la población objetivo, elegible y beneficiada, con una proyección.</t>
  </si>
  <si>
    <t>3. Tiene establecido el período de diseño acorde al tipo de proyecto y la tasa de crecimiento poblacional.</t>
  </si>
  <si>
    <t>Totales</t>
  </si>
  <si>
    <t>4. Aborda el análisis de demanda.</t>
  </si>
  <si>
    <t>5. Aborda el análisis de oferta.</t>
  </si>
  <si>
    <t>6. Se ha determinado el déficit con el balance entre la oferta y demanda.</t>
  </si>
  <si>
    <t>1. Tiene abordado el análisis de localización en macro y micro localización.</t>
  </si>
  <si>
    <t xml:space="preserve">Avance </t>
  </si>
  <si>
    <t>2. Tiene definido el tamaño en función a la capacidad establecida en el estudio de mercado.</t>
  </si>
  <si>
    <t>3. Tiene establecida la tecnología a aplicar en las fases de ejecución y operación.</t>
  </si>
  <si>
    <t xml:space="preserve">4. Tiene definido un diseño arquitectónico, con base en la certeza jurídica del terreno.  </t>
  </si>
  <si>
    <t xml:space="preserve">5. Cuenta con el presupuesto de ejecución de manera integral, resumida y desglosada en precios unitarios por renglón de trabajo. </t>
  </si>
  <si>
    <t xml:space="preserve">6. Cuenta con el presupuesto de operación y mantenimiento de manera anual. </t>
  </si>
  <si>
    <t xml:space="preserve">7. Cuenta con las especificaciones técnicas, el cronograma de ejecución física, financiera y otros estudios relacionados. </t>
  </si>
  <si>
    <t xml:space="preserve">1. Se analiza el impacto ambiental conforme al instrumento que corresponde al proyecto. </t>
  </si>
  <si>
    <t>2. Se determinan las medidas de mitigación respecto al análisis de impacto y gestión ambiental realizado y se establecen los costos en el presupuesto del proyecto.</t>
  </si>
  <si>
    <t>1. Se aplica la herramienta de análisis de gestión de riesgo (AGRIP).</t>
  </si>
  <si>
    <t>2. Se identifican y analizan las amenazas y riesgos dentro del área de influencia.</t>
  </si>
  <si>
    <t>3. Se definen las medidas de mitigación para reducir el riesgo a desastres, en función del bien y servicio que prestará el proyecto.</t>
  </si>
  <si>
    <t xml:space="preserve">4. Se establecen los costos de las medidas de mitigación del riesgo a desastres, en el presupuesto del proyecto. </t>
  </si>
  <si>
    <t xml:space="preserve">1. Se identifica el ente responsable del funcionamiento del proyecto. </t>
  </si>
  <si>
    <t>2. Se cuenta con los documentos administrativos y financieros que garanticen y respalden la operación del proyecto.</t>
  </si>
  <si>
    <t>3. Se presenta el organigrama de la ejecución y funcionamiento.</t>
  </si>
  <si>
    <t>1. Se identifican y analizan las leyes, normas y reglamentos que aplican de acuerdo a la naturaleza del proyecto.</t>
  </si>
  <si>
    <t xml:space="preserve">2. Son considerados los aspectos legales, normativos y administrativos en el diseño del proyecto. </t>
  </si>
  <si>
    <t>3. Se cuenta con la certificación de propiedad actualizada, derechos de paso, pasos de servidumbre, entre otros, conforme a lo establecido en la Ley Orgánica del Presupuesto y normativas aplicables.</t>
  </si>
  <si>
    <t>EVALUACIÓN FINANCIERA</t>
  </si>
  <si>
    <t xml:space="preserve">1. Se analiza el costo de ejecución, operación y mantenimiento en la matriz de flujo de fondos. </t>
  </si>
  <si>
    <t>2. Se Incorporan las estimaciones de ingresos (beneficios/tarifa) y egresos (costos) del proyecto en la matriz de flujo de fondos.</t>
  </si>
  <si>
    <t>3. Se desarrolla e interpreta el resultado del cálculo de los indicadores financieros</t>
  </si>
  <si>
    <t xml:space="preserve">1. Se identifican y describen los beneficios sociales atribuibles al proyecto. </t>
  </si>
  <si>
    <t>2. Se desarrolla e interpreta el resultado del cálculo de los indicadores económicos y sociales</t>
  </si>
  <si>
    <t>Etapa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</si>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</sst>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Q&quot;* #,##0.00_-;\-&quot;Q&quot;* #,##0.00_-;_-&quot;Q&quot;* &quot;-&quot;??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1"/>
    </font>
    <font>
      <sz val="10"/>
      <name val="Arial"/>
      <family val="2"/>
      <charset val="1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name val="Calibri"/>
      <family val="2"/>
      <scheme val="minor"/>
    </font>
    <font>
      <sz val="24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5"/>
      <color theme="0"/>
      <name val="Calibri"/>
      <family val="2"/>
      <scheme val="minor"/>
    </font>
    <font>
      <b/>
      <sz val="11"/>
      <name val="Calibri"/>
      <family val="2"/>
      <scheme val="minor"/>
    </font>
    <font>
      <b/>
      <sz val="21"/>
      <color theme="0"/>
      <name val="Calibri"/>
      <family val="2"/>
      <scheme val="minor"/>
    </font>
    <font>
      <sz val="11"/>
      <color rgb="FFFFFFFF"/>
      <name val="Calibri"/>
      <family val="2"/>
      <scheme val="minor"/>
    </font>
  </fonts>
  <fills count="18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8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2F8EE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/>
        <bgColor theme="4" tint="0.79998168889431442"/>
      </patternFill>
    </fill>
  </fills>
  <borders count="4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">
    <xf numFmtId="0" fontId="0" fillId="0" borderId="0"/>
    <xf numFmtId="0" fontId="1" fillId="0" borderId="0"/>
    <xf numFmtId="0" fontId="2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  <xf numFmtId="0" fontId="1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6" borderId="0" applyNumberFormat="0" applyBorder="0" applyAlignment="0" applyProtection="0"/>
  </cellStyleXfs>
  <cellXfs count="16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0" fontId="0" fillId="0" borderId="0" xfId="0" pivotButton="1"/>
    <xf numFmtId="0" fontId="0" fillId="0" borderId="0" xfId="0" pivotButton="1" applyAlignment="1">
      <alignment wrapText="1"/>
    </xf>
    <xf numFmtId="0" fontId="0" fillId="0" borderId="0" xfId="0" applyAlignment="1">
      <alignment wrapText="1"/>
    </xf>
    <xf numFmtId="9" fontId="0" fillId="0" borderId="0" xfId="9" applyFont="1"/>
    <xf numFmtId="10" fontId="0" fillId="7" borderId="1" xfId="0" applyNumberFormat="1" applyFill="1" applyBorder="1" applyProtection="1">
      <protection locked="0"/>
    </xf>
    <xf numFmtId="10" fontId="0" fillId="13" borderId="1" xfId="0" applyNumberFormat="1" applyFill="1" applyBorder="1" applyProtection="1">
      <protection locked="0"/>
    </xf>
    <xf numFmtId="10" fontId="0" fillId="13" borderId="1" xfId="9" applyNumberFormat="1" applyFont="1" applyFill="1" applyBorder="1" applyProtection="1">
      <protection locked="0"/>
    </xf>
    <xf numFmtId="10" fontId="0" fillId="7" borderId="1" xfId="9" applyNumberFormat="1" applyFont="1" applyFill="1" applyBorder="1" applyProtection="1">
      <protection locked="0"/>
    </xf>
    <xf numFmtId="10" fontId="0" fillId="14" borderId="1" xfId="9" applyNumberFormat="1" applyFont="1" applyFill="1" applyBorder="1" applyAlignment="1" applyProtection="1">
      <alignment vertical="center"/>
    </xf>
    <xf numFmtId="10" fontId="0" fillId="15" borderId="1" xfId="9" applyNumberFormat="1" applyFont="1" applyFill="1" applyBorder="1" applyAlignment="1" applyProtection="1">
      <alignment vertical="center"/>
    </xf>
    <xf numFmtId="10" fontId="0" fillId="8" borderId="1" xfId="9" applyNumberFormat="1" applyFont="1" applyFill="1" applyBorder="1" applyAlignment="1" applyProtection="1">
      <alignment vertical="center"/>
    </xf>
    <xf numFmtId="10" fontId="0" fillId="13" borderId="6" xfId="0" applyNumberFormat="1" applyFill="1" applyBorder="1" applyProtection="1">
      <protection locked="0"/>
    </xf>
    <xf numFmtId="10" fontId="0" fillId="7" borderId="6" xfId="0" applyNumberFormat="1" applyFill="1" applyBorder="1" applyProtection="1">
      <protection locked="0"/>
    </xf>
    <xf numFmtId="0" fontId="11" fillId="8" borderId="7" xfId="0" applyFont="1" applyFill="1" applyBorder="1" applyAlignment="1">
      <alignment horizontal="center" vertical="center"/>
    </xf>
    <xf numFmtId="10" fontId="0" fillId="8" borderId="10" xfId="9" applyNumberFormat="1" applyFont="1" applyFill="1" applyBorder="1" applyAlignment="1" applyProtection="1">
      <alignment vertical="center"/>
    </xf>
    <xf numFmtId="10" fontId="0" fillId="8" borderId="8" xfId="9" applyNumberFormat="1" applyFont="1" applyFill="1" applyBorder="1" applyAlignment="1" applyProtection="1">
      <alignment vertical="center"/>
    </xf>
    <xf numFmtId="10" fontId="11" fillId="14" borderId="5" xfId="0" applyNumberFormat="1" applyFont="1" applyFill="1" applyBorder="1" applyAlignment="1" applyProtection="1">
      <alignment horizontal="center" vertical="center"/>
      <protection locked="0"/>
    </xf>
    <xf numFmtId="10" fontId="11" fillId="7" borderId="5" xfId="0" applyNumberFormat="1" applyFont="1" applyFill="1" applyBorder="1" applyAlignment="1" applyProtection="1">
      <alignment horizontal="center" vertical="center"/>
      <protection locked="0"/>
    </xf>
    <xf numFmtId="0" fontId="9" fillId="3" borderId="20" xfId="11" applyFont="1" applyBorder="1" applyProtection="1"/>
    <xf numFmtId="0" fontId="9" fillId="3" borderId="21" xfId="11" applyFont="1" applyBorder="1" applyProtection="1"/>
    <xf numFmtId="0" fontId="9" fillId="3" borderId="22" xfId="11" applyFont="1" applyBorder="1" applyProtection="1"/>
    <xf numFmtId="0" fontId="9" fillId="0" borderId="0" xfId="0" applyFont="1"/>
    <xf numFmtId="0" fontId="1" fillId="0" borderId="0" xfId="0" applyFont="1" applyAlignment="1">
      <alignment wrapText="1"/>
    </xf>
    <xf numFmtId="9" fontId="8" fillId="0" borderId="0" xfId="13" applyNumberFormat="1" applyFont="1" applyFill="1" applyBorder="1" applyAlignment="1" applyProtection="1">
      <alignment vertical="center"/>
    </xf>
    <xf numFmtId="0" fontId="13" fillId="12" borderId="28" xfId="0" applyFont="1" applyFill="1" applyBorder="1" applyAlignment="1">
      <alignment horizontal="center" vertical="center"/>
    </xf>
    <xf numFmtId="0" fontId="13" fillId="12" borderId="29" xfId="0" applyFont="1" applyFill="1" applyBorder="1" applyAlignment="1">
      <alignment horizontal="center" vertical="center" wrapText="1"/>
    </xf>
    <xf numFmtId="0" fontId="13" fillId="12" borderId="29" xfId="0" applyFont="1" applyFill="1" applyBorder="1" applyAlignment="1">
      <alignment horizontal="center" vertical="center"/>
    </xf>
    <xf numFmtId="9" fontId="13" fillId="12" borderId="26" xfId="9" applyFont="1" applyFill="1" applyBorder="1" applyAlignment="1" applyProtection="1">
      <alignment horizontal="center" vertical="center" wrapText="1"/>
    </xf>
    <xf numFmtId="9" fontId="0" fillId="0" borderId="0" xfId="9" applyFont="1" applyProtection="1"/>
    <xf numFmtId="0" fontId="5" fillId="0" borderId="0" xfId="0" applyFont="1" applyAlignment="1">
      <alignment vertical="center" wrapText="1"/>
    </xf>
    <xf numFmtId="0" fontId="0" fillId="14" borderId="9" xfId="0" applyFill="1" applyBorder="1" applyAlignment="1">
      <alignment vertical="top" wrapText="1"/>
    </xf>
    <xf numFmtId="0" fontId="0" fillId="0" borderId="9" xfId="0" applyBorder="1"/>
    <xf numFmtId="0" fontId="0" fillId="5" borderId="9" xfId="0" applyFill="1" applyBorder="1"/>
    <xf numFmtId="9" fontId="0" fillId="0" borderId="0" xfId="9" applyFont="1" applyAlignment="1" applyProtection="1">
      <alignment horizontal="center" vertical="center"/>
    </xf>
    <xf numFmtId="0" fontId="16" fillId="0" borderId="0" xfId="0" applyFont="1"/>
    <xf numFmtId="10" fontId="16" fillId="0" borderId="0" xfId="0" applyNumberFormat="1" applyFont="1"/>
    <xf numFmtId="0" fontId="0" fillId="14" borderId="1" xfId="0" applyFill="1" applyBorder="1" applyAlignment="1">
      <alignment vertical="top" wrapText="1"/>
    </xf>
    <xf numFmtId="0" fontId="0" fillId="5" borderId="1" xfId="0" applyFill="1" applyBorder="1"/>
    <xf numFmtId="0" fontId="0" fillId="0" borderId="1" xfId="0" applyBorder="1"/>
    <xf numFmtId="0" fontId="0" fillId="14" borderId="1" xfId="0" applyFill="1" applyBorder="1" applyAlignment="1">
      <alignment horizontal="left" vertical="top" wrapText="1"/>
    </xf>
    <xf numFmtId="0" fontId="10" fillId="10" borderId="5" xfId="0" applyFont="1" applyFill="1" applyBorder="1" applyAlignment="1">
      <alignment horizontal="center"/>
    </xf>
    <xf numFmtId="0" fontId="11" fillId="14" borderId="5" xfId="0" applyFont="1" applyFill="1" applyBorder="1" applyAlignment="1">
      <alignment horizontal="center"/>
    </xf>
    <xf numFmtId="0" fontId="0" fillId="14" borderId="1" xfId="0" applyFill="1" applyBorder="1"/>
    <xf numFmtId="0" fontId="0" fillId="14" borderId="10" xfId="0" applyFill="1" applyBorder="1" applyAlignment="1">
      <alignment vertical="top" wrapText="1"/>
    </xf>
    <xf numFmtId="0" fontId="0" fillId="0" borderId="10" xfId="0" applyBorder="1"/>
    <xf numFmtId="0" fontId="0" fillId="5" borderId="10" xfId="0" applyFill="1" applyBorder="1"/>
    <xf numFmtId="0" fontId="11" fillId="15" borderId="5" xfId="0" applyFont="1" applyFill="1" applyBorder="1" applyAlignment="1">
      <alignment horizontal="center"/>
    </xf>
    <xf numFmtId="0" fontId="12" fillId="15" borderId="1" xfId="0" applyFont="1" applyFill="1" applyBorder="1"/>
    <xf numFmtId="0" fontId="0" fillId="15" borderId="1" xfId="0" applyFill="1" applyBorder="1"/>
    <xf numFmtId="0" fontId="0" fillId="15" borderId="37" xfId="0" applyFill="1" applyBorder="1" applyAlignment="1">
      <alignment vertical="top" wrapText="1"/>
    </xf>
    <xf numFmtId="0" fontId="0" fillId="0" borderId="37" xfId="0" applyBorder="1"/>
    <xf numFmtId="0" fontId="0" fillId="8" borderId="10" xfId="0" applyFill="1" applyBorder="1" applyAlignment="1">
      <alignment vertical="center"/>
    </xf>
    <xf numFmtId="0" fontId="0" fillId="15" borderId="17" xfId="0" applyFill="1" applyBorder="1" applyAlignment="1">
      <alignment vertical="top" wrapText="1"/>
    </xf>
    <xf numFmtId="0" fontId="0" fillId="5" borderId="17" xfId="0" applyFill="1" applyBorder="1"/>
    <xf numFmtId="0" fontId="0" fillId="0" borderId="29" xfId="0" applyBorder="1"/>
    <xf numFmtId="10" fontId="0" fillId="0" borderId="0" xfId="0" applyNumberFormat="1"/>
    <xf numFmtId="0" fontId="0" fillId="0" borderId="17" xfId="0" applyBorder="1"/>
    <xf numFmtId="0" fontId="6" fillId="12" borderId="3" xfId="0" applyFont="1" applyFill="1" applyBorder="1" applyAlignment="1">
      <alignment horizontal="center" vertical="center"/>
    </xf>
    <xf numFmtId="0" fontId="6" fillId="12" borderId="9" xfId="0" applyFont="1" applyFill="1" applyBorder="1" applyAlignment="1">
      <alignment horizontal="center" vertical="center"/>
    </xf>
    <xf numFmtId="0" fontId="6" fillId="12" borderId="4" xfId="0" applyFont="1" applyFill="1" applyBorder="1" applyAlignment="1">
      <alignment horizontal="center" vertical="center"/>
    </xf>
    <xf numFmtId="0" fontId="0" fillId="15" borderId="29" xfId="0" applyFill="1" applyBorder="1" applyAlignment="1">
      <alignment vertical="top" wrapText="1"/>
    </xf>
    <xf numFmtId="0" fontId="0" fillId="5" borderId="29" xfId="0" applyFill="1" applyBorder="1"/>
    <xf numFmtId="0" fontId="10" fillId="12" borderId="38" xfId="0" applyFont="1" applyFill="1" applyBorder="1" applyAlignment="1">
      <alignment horizontal="center" vertical="center"/>
    </xf>
    <xf numFmtId="10" fontId="10" fillId="12" borderId="39" xfId="9" applyNumberFormat="1" applyFont="1" applyFill="1" applyBorder="1" applyAlignment="1" applyProtection="1">
      <alignment vertical="center"/>
    </xf>
    <xf numFmtId="9" fontId="10" fillId="12" borderId="39" xfId="0" applyNumberFormat="1" applyFont="1" applyFill="1" applyBorder="1" applyAlignment="1">
      <alignment vertical="center"/>
    </xf>
    <xf numFmtId="10" fontId="0" fillId="9" borderId="37" xfId="0" applyNumberFormat="1" applyFill="1" applyBorder="1"/>
    <xf numFmtId="0" fontId="0" fillId="8" borderId="29" xfId="0" applyFill="1" applyBorder="1" applyAlignment="1">
      <alignment vertical="top" wrapText="1"/>
    </xf>
    <xf numFmtId="0" fontId="6" fillId="12" borderId="34" xfId="0" applyFont="1" applyFill="1" applyBorder="1" applyAlignment="1">
      <alignment horizontal="center" vertical="center"/>
    </xf>
    <xf numFmtId="0" fontId="6" fillId="12" borderId="35" xfId="0" applyFont="1" applyFill="1" applyBorder="1" applyAlignment="1">
      <alignment horizontal="center" vertical="center"/>
    </xf>
    <xf numFmtId="0" fontId="6" fillId="12" borderId="36" xfId="0" applyFont="1" applyFill="1" applyBorder="1" applyAlignment="1">
      <alignment horizontal="center" vertical="center"/>
    </xf>
    <xf numFmtId="0" fontId="0" fillId="8" borderId="17" xfId="0" applyFill="1" applyBorder="1" applyAlignment="1">
      <alignment vertical="top" wrapText="1"/>
    </xf>
    <xf numFmtId="0" fontId="11" fillId="14" borderId="11" xfId="0" applyFont="1" applyFill="1" applyBorder="1" applyAlignment="1">
      <alignment horizontal="center" vertical="center"/>
    </xf>
    <xf numFmtId="10" fontId="0" fillId="14" borderId="1" xfId="0" applyNumberFormat="1" applyFill="1" applyBorder="1" applyAlignment="1">
      <alignment vertical="center"/>
    </xf>
    <xf numFmtId="10" fontId="0" fillId="14" borderId="14" xfId="0" applyNumberFormat="1" applyFill="1" applyBorder="1" applyAlignment="1">
      <alignment vertical="center"/>
    </xf>
    <xf numFmtId="0" fontId="11" fillId="15" borderId="11" xfId="0" applyFont="1" applyFill="1" applyBorder="1" applyAlignment="1">
      <alignment horizontal="center" vertical="center"/>
    </xf>
    <xf numFmtId="10" fontId="0" fillId="15" borderId="1" xfId="0" applyNumberFormat="1" applyFill="1" applyBorder="1" applyAlignment="1">
      <alignment vertical="center"/>
    </xf>
    <xf numFmtId="10" fontId="0" fillId="15" borderId="14" xfId="0" applyNumberFormat="1" applyFill="1" applyBorder="1" applyAlignment="1">
      <alignment vertical="center"/>
    </xf>
    <xf numFmtId="0" fontId="11" fillId="8" borderId="11" xfId="0" applyFont="1" applyFill="1" applyBorder="1" applyAlignment="1">
      <alignment horizontal="center" vertical="center"/>
    </xf>
    <xf numFmtId="10" fontId="0" fillId="8" borderId="1" xfId="0" applyNumberFormat="1" applyFill="1" applyBorder="1" applyAlignment="1">
      <alignment vertical="center"/>
    </xf>
    <xf numFmtId="10" fontId="0" fillId="8" borderId="14" xfId="0" applyNumberFormat="1" applyFill="1" applyBorder="1" applyAlignment="1">
      <alignment vertical="center"/>
    </xf>
    <xf numFmtId="0" fontId="11" fillId="8" borderId="27" xfId="0" applyFont="1" applyFill="1" applyBorder="1" applyAlignment="1">
      <alignment horizontal="center" vertical="center"/>
    </xf>
    <xf numFmtId="10" fontId="0" fillId="8" borderId="2" xfId="0" applyNumberFormat="1" applyFill="1" applyBorder="1" applyAlignment="1">
      <alignment vertical="center"/>
    </xf>
    <xf numFmtId="10" fontId="0" fillId="8" borderId="2" xfId="9" applyNumberFormat="1" applyFont="1" applyFill="1" applyBorder="1" applyAlignment="1" applyProtection="1">
      <alignment vertical="center"/>
    </xf>
    <xf numFmtId="10" fontId="0" fillId="8" borderId="17" xfId="0" applyNumberFormat="1" applyFill="1" applyBorder="1" applyAlignment="1">
      <alignment vertical="center"/>
    </xf>
    <xf numFmtId="10" fontId="0" fillId="14" borderId="14" xfId="9" applyNumberFormat="1" applyFont="1" applyFill="1" applyBorder="1" applyAlignment="1" applyProtection="1">
      <alignment vertical="center"/>
    </xf>
    <xf numFmtId="0" fontId="10" fillId="12" borderId="27" xfId="0" applyFont="1" applyFill="1" applyBorder="1" applyAlignment="1">
      <alignment horizontal="center" vertical="center"/>
    </xf>
    <xf numFmtId="10" fontId="10" fillId="12" borderId="2" xfId="9" applyNumberFormat="1" applyFont="1" applyFill="1" applyBorder="1" applyAlignment="1" applyProtection="1">
      <alignment vertical="center"/>
    </xf>
    <xf numFmtId="9" fontId="10" fillId="12" borderId="2" xfId="0" applyNumberFormat="1" applyFont="1" applyFill="1" applyBorder="1" applyAlignment="1">
      <alignment vertical="center"/>
    </xf>
    <xf numFmtId="10" fontId="0" fillId="9" borderId="17" xfId="0" applyNumberFormat="1" applyFill="1" applyBorder="1"/>
    <xf numFmtId="0" fontId="0" fillId="14" borderId="29" xfId="0" applyFill="1" applyBorder="1" applyAlignment="1">
      <alignment vertical="top" wrapText="1"/>
    </xf>
    <xf numFmtId="0" fontId="0" fillId="14" borderId="17" xfId="0" applyFill="1" applyBorder="1" applyAlignment="1">
      <alignment vertical="top" wrapText="1"/>
    </xf>
    <xf numFmtId="0" fontId="0" fillId="8" borderId="15" xfId="0" applyFill="1" applyBorder="1" applyAlignment="1">
      <alignment vertical="top" wrapText="1"/>
    </xf>
    <xf numFmtId="0" fontId="0" fillId="5" borderId="15" xfId="0" applyFill="1" applyBorder="1"/>
    <xf numFmtId="0" fontId="0" fillId="11" borderId="9" xfId="0" applyFill="1" applyBorder="1" applyAlignment="1" applyProtection="1">
      <alignment horizontal="center" vertical="center"/>
      <protection locked="0"/>
    </xf>
    <xf numFmtId="0" fontId="0" fillId="11" borderId="1" xfId="0" applyFill="1" applyBorder="1" applyAlignment="1" applyProtection="1">
      <alignment horizontal="center" vertical="center"/>
      <protection locked="0"/>
    </xf>
    <xf numFmtId="0" fontId="0" fillId="11" borderId="10" xfId="0" applyFill="1" applyBorder="1" applyAlignment="1" applyProtection="1">
      <alignment horizontal="center" vertical="center"/>
      <protection locked="0"/>
    </xf>
    <xf numFmtId="0" fontId="0" fillId="0" borderId="37" xfId="0" applyBorder="1" applyAlignment="1" applyProtection="1">
      <alignment horizontal="center" vertical="center"/>
      <protection locked="0"/>
    </xf>
    <xf numFmtId="0" fontId="0" fillId="5" borderId="17" xfId="0" applyFill="1" applyBorder="1" applyAlignment="1" applyProtection="1">
      <alignment horizontal="center" vertical="center"/>
      <protection locked="0"/>
    </xf>
    <xf numFmtId="0" fontId="0" fillId="0" borderId="17" xfId="0" applyBorder="1" applyAlignment="1" applyProtection="1">
      <alignment horizontal="center" vertical="center"/>
      <protection locked="0"/>
    </xf>
    <xf numFmtId="0" fontId="0" fillId="5" borderId="29" xfId="0" applyFill="1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vertical="center"/>
      <protection locked="0"/>
    </xf>
    <xf numFmtId="9" fontId="0" fillId="0" borderId="0" xfId="9" applyFont="1" applyAlignment="1">
      <alignment horizontal="center" vertical="center"/>
    </xf>
    <xf numFmtId="0" fontId="0" fillId="8" borderId="25" xfId="0" applyFill="1" applyBorder="1" applyAlignment="1">
      <alignment horizontal="center" vertical="center" wrapText="1"/>
    </xf>
    <xf numFmtId="0" fontId="0" fillId="8" borderId="30" xfId="0" applyFill="1" applyBorder="1" applyAlignment="1">
      <alignment horizontal="center" vertical="center" wrapText="1"/>
    </xf>
    <xf numFmtId="10" fontId="0" fillId="8" borderId="26" xfId="9" applyNumberFormat="1" applyFont="1" applyFill="1" applyBorder="1" applyAlignment="1" applyProtection="1">
      <alignment horizontal="center" vertical="center" wrapText="1"/>
    </xf>
    <xf numFmtId="10" fontId="0" fillId="8" borderId="32" xfId="9" applyNumberFormat="1" applyFont="1" applyFill="1" applyBorder="1" applyAlignment="1" applyProtection="1">
      <alignment horizontal="center" vertical="center" wrapText="1"/>
    </xf>
    <xf numFmtId="0" fontId="0" fillId="8" borderId="31" xfId="0" applyFill="1" applyBorder="1" applyAlignment="1">
      <alignment horizontal="center" vertical="center" wrapText="1"/>
    </xf>
    <xf numFmtId="10" fontId="0" fillId="8" borderId="33" xfId="9" applyNumberFormat="1" applyFont="1" applyFill="1" applyBorder="1" applyAlignment="1" applyProtection="1">
      <alignment horizontal="center" vertical="center" wrapText="1"/>
    </xf>
    <xf numFmtId="0" fontId="0" fillId="15" borderId="30" xfId="0" applyFill="1" applyBorder="1" applyAlignment="1">
      <alignment horizontal="center" vertical="center" wrapText="1"/>
    </xf>
    <xf numFmtId="0" fontId="0" fillId="15" borderId="31" xfId="0" applyFill="1" applyBorder="1" applyAlignment="1">
      <alignment horizontal="center" vertical="center" wrapText="1"/>
    </xf>
    <xf numFmtId="10" fontId="0" fillId="15" borderId="32" xfId="9" applyNumberFormat="1" applyFont="1" applyFill="1" applyBorder="1" applyAlignment="1" applyProtection="1">
      <alignment horizontal="center" vertical="center" wrapText="1"/>
    </xf>
    <xf numFmtId="10" fontId="0" fillId="15" borderId="33" xfId="9" applyNumberFormat="1" applyFont="1" applyFill="1" applyBorder="1" applyAlignment="1" applyProtection="1">
      <alignment horizontal="center" vertical="center" wrapText="1"/>
    </xf>
    <xf numFmtId="10" fontId="0" fillId="8" borderId="26" xfId="9" applyNumberFormat="1" applyFont="1" applyFill="1" applyBorder="1" applyAlignment="1" applyProtection="1">
      <alignment horizontal="center" vertical="center"/>
    </xf>
    <xf numFmtId="10" fontId="0" fillId="8" borderId="32" xfId="9" applyNumberFormat="1" applyFont="1" applyFill="1" applyBorder="1" applyAlignment="1" applyProtection="1">
      <alignment horizontal="center" vertical="center"/>
    </xf>
    <xf numFmtId="10" fontId="0" fillId="8" borderId="33" xfId="9" applyNumberFormat="1" applyFont="1" applyFill="1" applyBorder="1" applyAlignment="1" applyProtection="1">
      <alignment horizontal="center" vertical="center"/>
    </xf>
    <xf numFmtId="0" fontId="0" fillId="15" borderId="25" xfId="0" applyFill="1" applyBorder="1" applyAlignment="1">
      <alignment horizontal="center" vertical="center" wrapText="1"/>
    </xf>
    <xf numFmtId="10" fontId="0" fillId="15" borderId="26" xfId="9" applyNumberFormat="1" applyFont="1" applyFill="1" applyBorder="1" applyAlignment="1" applyProtection="1">
      <alignment horizontal="center" vertical="center" wrapText="1"/>
    </xf>
    <xf numFmtId="0" fontId="0" fillId="14" borderId="25" xfId="0" applyFill="1" applyBorder="1" applyAlignment="1">
      <alignment horizontal="center" vertical="center" wrapText="1"/>
    </xf>
    <xf numFmtId="0" fontId="0" fillId="14" borderId="30" xfId="0" applyFill="1" applyBorder="1" applyAlignment="1">
      <alignment horizontal="center" vertical="center" wrapText="1"/>
    </xf>
    <xf numFmtId="0" fontId="0" fillId="14" borderId="31" xfId="0" applyFill="1" applyBorder="1" applyAlignment="1">
      <alignment horizontal="center" vertical="center" wrapText="1"/>
    </xf>
    <xf numFmtId="10" fontId="0" fillId="14" borderId="26" xfId="9" applyNumberFormat="1" applyFont="1" applyFill="1" applyBorder="1" applyAlignment="1" applyProtection="1">
      <alignment horizontal="center" vertical="center" wrapText="1"/>
    </xf>
    <xf numFmtId="10" fontId="0" fillId="14" borderId="32" xfId="9" applyNumberFormat="1" applyFont="1" applyFill="1" applyBorder="1" applyAlignment="1" applyProtection="1">
      <alignment horizontal="center" vertical="center" wrapText="1"/>
    </xf>
    <xf numFmtId="10" fontId="0" fillId="14" borderId="33" xfId="9" applyNumberFormat="1" applyFont="1" applyFill="1" applyBorder="1" applyAlignment="1" applyProtection="1">
      <alignment horizontal="center" vertical="center" wrapText="1"/>
    </xf>
    <xf numFmtId="0" fontId="15" fillId="12" borderId="0" xfId="12" applyFont="1" applyFill="1" applyBorder="1" applyAlignment="1" applyProtection="1">
      <alignment horizontal="center" vertical="center"/>
    </xf>
    <xf numFmtId="0" fontId="15" fillId="12" borderId="23" xfId="10" applyFont="1" applyFill="1" applyBorder="1" applyAlignment="1" applyProtection="1">
      <alignment horizontal="center" vertical="center"/>
    </xf>
    <xf numFmtId="0" fontId="15" fillId="12" borderId="24" xfId="10" applyFont="1" applyFill="1" applyBorder="1" applyAlignment="1" applyProtection="1">
      <alignment horizontal="center" vertical="center"/>
    </xf>
    <xf numFmtId="0" fontId="15" fillId="12" borderId="18" xfId="10" applyFont="1" applyFill="1" applyBorder="1" applyAlignment="1" applyProtection="1">
      <alignment horizontal="center" vertical="center"/>
    </xf>
    <xf numFmtId="0" fontId="15" fillId="12" borderId="19" xfId="10" applyFont="1" applyFill="1" applyBorder="1" applyAlignment="1" applyProtection="1">
      <alignment horizontal="center" vertical="center"/>
    </xf>
    <xf numFmtId="0" fontId="0" fillId="0" borderId="13" xfId="0" applyBorder="1" applyAlignment="1" applyProtection="1">
      <alignment horizontal="center" wrapText="1"/>
      <protection locked="0"/>
    </xf>
    <xf numFmtId="0" fontId="0" fillId="0" borderId="16" xfId="0" applyBorder="1" applyAlignment="1" applyProtection="1">
      <alignment horizontal="center" wrapText="1"/>
      <protection locked="0"/>
    </xf>
    <xf numFmtId="0" fontId="0" fillId="0" borderId="11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2" xfId="0" applyBorder="1" applyAlignment="1" applyProtection="1">
      <alignment horizontal="center" wrapText="1"/>
      <protection locked="0"/>
    </xf>
    <xf numFmtId="0" fontId="0" fillId="0" borderId="15" xfId="0" applyBorder="1" applyAlignment="1" applyProtection="1">
      <alignment horizontal="center" wrapText="1"/>
      <protection locked="0"/>
    </xf>
    <xf numFmtId="0" fontId="1" fillId="3" borderId="3" xfId="11" applyBorder="1" applyAlignment="1" applyProtection="1"/>
    <xf numFmtId="0" fontId="1" fillId="3" borderId="9" xfId="11" applyBorder="1" applyAlignment="1" applyProtection="1"/>
    <xf numFmtId="0" fontId="0" fillId="3" borderId="5" xfId="11" applyFont="1" applyBorder="1" applyAlignment="1" applyProtection="1"/>
    <xf numFmtId="0" fontId="1" fillId="3" borderId="1" xfId="11" applyBorder="1" applyAlignment="1" applyProtection="1"/>
    <xf numFmtId="0" fontId="1" fillId="3" borderId="7" xfId="11" applyBorder="1" applyAlignment="1" applyProtection="1"/>
    <xf numFmtId="0" fontId="1" fillId="3" borderId="10" xfId="11" applyBorder="1" applyAlignment="1" applyProtection="1"/>
    <xf numFmtId="14" fontId="0" fillId="0" borderId="9" xfId="0" applyNumberFormat="1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6" xfId="0" applyBorder="1" applyAlignment="1" applyProtection="1">
      <alignment horizontal="center"/>
      <protection locked="0"/>
    </xf>
    <xf numFmtId="164" fontId="0" fillId="0" borderId="10" xfId="0" applyNumberFormat="1" applyBorder="1" applyAlignment="1" applyProtection="1">
      <alignment horizontal="center"/>
      <protection locked="0"/>
    </xf>
    <xf numFmtId="164" fontId="0" fillId="0" borderId="8" xfId="0" applyNumberFormat="1" applyBorder="1" applyAlignment="1" applyProtection="1">
      <alignment horizontal="center"/>
      <protection locked="0"/>
    </xf>
    <xf numFmtId="0" fontId="5" fillId="17" borderId="0" xfId="0" applyFont="1" applyFill="1" applyAlignment="1">
      <alignment horizontal="center" vertical="center" wrapText="1"/>
    </xf>
    <xf numFmtId="10" fontId="0" fillId="14" borderId="4" xfId="9" applyNumberFormat="1" applyFont="1" applyFill="1" applyBorder="1" applyAlignment="1" applyProtection="1">
      <alignment horizontal="center" vertical="center" wrapText="1"/>
    </xf>
    <xf numFmtId="10" fontId="0" fillId="14" borderId="6" xfId="9" applyNumberFormat="1" applyFont="1" applyFill="1" applyBorder="1" applyAlignment="1" applyProtection="1">
      <alignment horizontal="center" vertical="center" wrapText="1"/>
    </xf>
    <xf numFmtId="10" fontId="0" fillId="14" borderId="8" xfId="9" applyNumberFormat="1" applyFont="1" applyFill="1" applyBorder="1" applyAlignment="1" applyProtection="1">
      <alignment horizontal="center" vertical="center" wrapText="1"/>
    </xf>
    <xf numFmtId="0" fontId="0" fillId="14" borderId="3" xfId="0" applyFill="1" applyBorder="1" applyAlignment="1">
      <alignment horizontal="center" vertical="center" wrapText="1"/>
    </xf>
    <xf numFmtId="0" fontId="0" fillId="14" borderId="5" xfId="0" applyFill="1" applyBorder="1" applyAlignment="1">
      <alignment horizontal="center" vertical="center" wrapText="1"/>
    </xf>
    <xf numFmtId="0" fontId="0" fillId="14" borderId="7" xfId="0" applyFill="1" applyBorder="1" applyAlignment="1">
      <alignment horizontal="center" vertical="center" wrapText="1"/>
    </xf>
    <xf numFmtId="0" fontId="10" fillId="12" borderId="3" xfId="0" applyFont="1" applyFill="1" applyBorder="1" applyAlignment="1">
      <alignment horizontal="center"/>
    </xf>
    <xf numFmtId="0" fontId="10" fillId="12" borderId="9" xfId="0" applyFont="1" applyFill="1" applyBorder="1" applyAlignment="1">
      <alignment horizontal="center"/>
    </xf>
    <xf numFmtId="0" fontId="10" fillId="12" borderId="4" xfId="0" applyFont="1" applyFill="1" applyBorder="1" applyAlignment="1">
      <alignment horizontal="center"/>
    </xf>
    <xf numFmtId="0" fontId="14" fillId="16" borderId="1" xfId="0" applyFont="1" applyFill="1" applyBorder="1" applyAlignment="1">
      <alignment horizontal="center"/>
    </xf>
    <xf numFmtId="0" fontId="14" fillId="16" borderId="6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8" borderId="10" xfId="0" applyFill="1" applyBorder="1" applyAlignment="1">
      <alignment horizontal="center" vertical="center" wrapText="1"/>
    </xf>
    <xf numFmtId="0" fontId="0" fillId="8" borderId="8" xfId="0" applyFill="1" applyBorder="1" applyAlignment="1">
      <alignment horizontal="center" vertical="center" wrapText="1"/>
    </xf>
  </cellXfs>
  <cellStyles count="14">
    <cellStyle name="20% - Énfasis3" xfId="11" builtinId="38"/>
    <cellStyle name="Énfasis3" xfId="10" builtinId="37"/>
    <cellStyle name="Énfasis4" xfId="13" builtinId="41"/>
    <cellStyle name="Énfasis5" xfId="12" builtinId="45"/>
    <cellStyle name="Hyperlink" xfId="8" xr:uid="{00000000-000B-0000-0000-000008000000}"/>
    <cellStyle name="Normal" xfId="0" builtinId="0"/>
    <cellStyle name="Normal 10" xfId="1" xr:uid="{EEDF0A6D-5203-418F-A4B1-D3C4E883C6BE}"/>
    <cellStyle name="Normal 2 2" xfId="3" xr:uid="{44D8D395-6356-4BA6-A17A-9AB367CBD29A}"/>
    <cellStyle name="Normal 3 3" xfId="5" xr:uid="{4CF47A5A-14F4-41EA-8574-FC58F24ECE77}"/>
    <cellStyle name="Normal 6" xfId="6" xr:uid="{B001BA33-93B9-4B48-861F-E9637E023DD5}"/>
    <cellStyle name="Normal 7" xfId="7" xr:uid="{7F67CD3F-D0E3-42C8-9E55-913C53ACD0A2}"/>
    <cellStyle name="Normal 8" xfId="4" xr:uid="{E5B68099-14DA-4C18-B403-D32896E75876}"/>
    <cellStyle name="Normal 9" xfId="2" xr:uid="{10852A9F-9FEE-4011-B24E-132CD37FC352}"/>
    <cellStyle name="Porcentaje" xfId="9" builtinId="5"/>
  </cellStyles>
  <dxfs count="68"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</dxf>
    <dxf>
      <numFmt numFmtId="14" formatCode="0.00%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</border>
      <protection hidden="0"/>
    </dxf>
    <dxf>
      <numFmt numFmtId="14" formatCode="0.00%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hidden="0"/>
    </dxf>
    <dxf>
      <numFmt numFmtId="14" formatCode="0.00%"/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hidden="0"/>
    </dxf>
    <dxf>
      <fill>
        <patternFill patternType="none">
          <fgColor indexed="64"/>
          <bgColor indexed="65"/>
        </patternFill>
      </fill>
      <alignment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  <protection hidden="0"/>
    </dxf>
    <dxf>
      <border outline="0"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alignment vertical="center" textRotation="0" wrapText="0" indent="0" justifyLastLine="0" shrinkToFit="0" readingOrder="0"/>
      <protection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</border>
      <protection hidden="0"/>
    </dxf>
    <dxf>
      <numFmt numFmtId="14" formatCode="0.0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hidden="0"/>
    </dxf>
    <dxf>
      <numFmt numFmtId="14" formatCode="0.00%"/>
      <fill>
        <patternFill patternType="solid">
          <fgColor indexed="64"/>
          <bgColor rgb="FFF2F8EE"/>
        </patternFill>
      </fill>
      <border diagonalUp="0" diagonalDown="0">
        <left style="thin">
          <color indexed="64"/>
        </left>
        <right/>
        <top/>
        <bottom/>
      </border>
      <protection hidden="0"/>
    </dxf>
    <dxf>
      <numFmt numFmtId="14" formatCode="0.00%"/>
      <fill>
        <patternFill patternType="none">
          <fgColor indexed="64"/>
          <bgColor indexed="65"/>
        </patternFill>
      </fill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3" formatCode="0%"/>
      <fill>
        <patternFill patternType="solid">
          <fgColor indexed="64"/>
          <bgColor theme="4" tint="-0.49998474074526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hidden="0"/>
    </dxf>
    <dxf>
      <numFmt numFmtId="14" formatCode="0.00%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numFmt numFmtId="14" formatCode="0.00%"/>
      <fill>
        <patternFill patternType="solid">
          <fgColor indexed="64"/>
          <bgColor theme="4" tint="-0.499984740745262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hidden="0"/>
    </dxf>
    <dxf>
      <font>
        <b/>
      </font>
      <alignment horizontal="center" vertical="center" textRotation="0" wrapText="0" indent="0" justifyLastLine="0" shrinkToFit="0" readingOrder="0"/>
      <border diagonalUp="0" diagonalDown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/>
        <bottom/>
      </border>
      <protection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ill>
        <patternFill patternType="solid">
          <fgColor indexed="64"/>
          <bgColor rgb="FFF2F8EE"/>
        </patternFill>
      </fill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hidden="0"/>
    </dxf>
    <dxf>
      <protection hidden="0"/>
    </dxf>
    <dxf>
      <alignment horizontal="general" vertical="center" textRotation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hidden="0"/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ill>
        <patternFill>
          <bgColor theme="9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4F4F"/>
      </font>
      <fill>
        <patternFill patternType="solid">
          <bgColor theme="4" tint="-0.499984740745262"/>
        </patternFill>
      </fill>
    </dxf>
    <dxf>
      <font>
        <b/>
        <i val="0"/>
        <color theme="0"/>
      </font>
      <fill>
        <patternFill patternType="solid">
          <bgColor theme="4" tint="-0.499984740745262"/>
        </patternFill>
      </fill>
    </dxf>
    <dxf>
      <font>
        <b/>
        <i val="0"/>
        <color rgb="FFFF4F4F"/>
      </font>
      <fill>
        <patternFill patternType="solid">
          <bgColor theme="4" tint="-0.499984740745262"/>
        </patternFill>
      </fill>
    </dxf>
    <dxf>
      <font>
        <b/>
        <i val="0"/>
        <color theme="0"/>
      </font>
      <fill>
        <patternFill patternType="solid">
          <bgColor theme="4" tint="-0.499984740745262"/>
        </patternFill>
      </fill>
    </dxf>
    <dxf>
      <font>
        <b/>
        <i val="0"/>
        <color rgb="FFFF4F4F"/>
      </font>
      <fill>
        <patternFill patternType="solid">
          <bgColor theme="4" tint="-0.499984740745262"/>
        </patternFill>
      </fill>
    </dxf>
    <dxf>
      <font>
        <b/>
        <i val="0"/>
        <color rgb="FFFF4F4F"/>
      </font>
      <fill>
        <patternFill patternType="solid">
          <bgColor theme="4" tint="-0.499984740745262"/>
        </patternFill>
      </fill>
    </dxf>
    <dxf>
      <font>
        <b/>
        <i val="0"/>
        <color theme="0"/>
      </font>
      <fill>
        <patternFill patternType="solid">
          <bgColor theme="4" tint="-0.499984740745262"/>
        </patternFill>
      </fill>
    </dxf>
    <dxf>
      <font>
        <b/>
        <i val="0"/>
        <color theme="0"/>
      </font>
      <fill>
        <patternFill patternType="solid">
          <bgColor theme="4" tint="-0.499984740745262"/>
        </patternFill>
      </fill>
    </dxf>
    <dxf>
      <font>
        <b/>
        <i val="0"/>
        <color rgb="FFFF4F4F"/>
      </font>
      <fill>
        <patternFill patternType="solid">
          <bgColor theme="4" tint="-0.499984740745262"/>
        </patternFill>
      </fill>
    </dxf>
    <dxf>
      <font>
        <b/>
        <i val="0"/>
        <color rgb="FFFF4F4F"/>
      </font>
      <fill>
        <patternFill patternType="solid">
          <bgColor theme="4" tint="-0.499984740745262"/>
        </patternFill>
      </fill>
    </dxf>
    <dxf>
      <font>
        <b/>
        <i val="0"/>
        <color rgb="FFFF4F4F"/>
      </font>
      <fill>
        <patternFill patternType="solid">
          <bgColor theme="4" tint="-0.499984740745262"/>
        </patternFill>
      </fill>
    </dxf>
    <dxf>
      <font>
        <b/>
        <i val="0"/>
        <color theme="0"/>
      </font>
      <fill>
        <patternFill patternType="solid">
          <bgColor theme="4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 patternType="solid">
          <bgColor theme="4" tint="-0.499984740745262"/>
        </patternFill>
      </fill>
    </dxf>
    <dxf>
      <font>
        <color rgb="FF9C0006"/>
      </font>
      <fill>
        <patternFill>
          <bgColor rgb="FFFFC7CE"/>
        </patternFill>
      </fill>
    </dxf>
    <dxf>
      <alignment wrapText="1"/>
    </dxf>
    <dxf>
      <alignment wrapText="1"/>
    </dxf>
    <dxf>
      <alignment wrapText="1"/>
    </dxf>
    <dxf>
      <alignment wrapText="1"/>
    </dxf>
    <dxf>
      <alignment wrapText="1"/>
    </dxf>
  </dxfs>
  <tableStyles count="0" defaultTableStyle="TableStyleMedium2" defaultPivotStyle="PivotStyleLight16"/>
  <colors>
    <mruColors>
      <color rgb="FFFFFFFF"/>
      <color rgb="FF144776"/>
      <color rgb="FF227ACB"/>
      <color rgb="FFFFD243"/>
      <color rgb="FF29679F"/>
      <color rgb="FFFF4F4F"/>
      <color rgb="FFB40000"/>
      <color rgb="FF2B6CA7"/>
      <color rgb="FF28659C"/>
      <color rgb="FF2761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Avance por variable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'Matriz de Preinversión'!$M$19</c:f>
              <c:strCache>
                <c:ptCount val="1"/>
                <c:pt idx="0">
                  <c:v> Avance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'Matriz de Preinversión'!$J$20:$J$22</c:f>
              <c:strCache>
                <c:ptCount val="3"/>
                <c:pt idx="0">
                  <c:v>Pertinencia</c:v>
                </c:pt>
                <c:pt idx="1">
                  <c:v>Coherencia</c:v>
                </c:pt>
                <c:pt idx="2">
                  <c:v>Viabilidad</c:v>
                </c:pt>
              </c:strCache>
            </c:strRef>
          </c:cat>
          <c:val>
            <c:numRef>
              <c:f>'Matriz de Preinversión'!$M$20:$M$22</c:f>
              <c:numCache>
                <c:formatCode>0.00%</c:formatCode>
                <c:ptCount val="3"/>
                <c:pt idx="0">
                  <c:v>0.12901547665496163</c:v>
                </c:pt>
                <c:pt idx="1">
                  <c:v>0</c:v>
                </c:pt>
                <c:pt idx="2">
                  <c:v>0.15545719712386377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E9-4C5F-88A2-BEB9195703C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415978287"/>
        <c:axId val="1552428095"/>
      </c:radarChart>
      <c:catAx>
        <c:axId val="1415978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552428095"/>
        <c:crosses val="autoZero"/>
        <c:auto val="1"/>
        <c:lblAlgn val="ctr"/>
        <c:lblOffset val="100"/>
        <c:noMultiLvlLbl val="0"/>
      </c:catAx>
      <c:valAx>
        <c:axId val="155242809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415978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Avance por estudio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'Matriz de Preinversión'!$M$27</c:f>
              <c:strCache>
                <c:ptCount val="1"/>
                <c:pt idx="0">
                  <c:v>Avance 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'Matriz de Preinversión'!$J$28:$J$37</c:f>
              <c:strCache>
                <c:ptCount val="10"/>
                <c:pt idx="0">
                  <c:v>DIAGNÓSTICO</c:v>
                </c:pt>
                <c:pt idx="1">
                  <c:v>IDENTIFICACIÓN</c:v>
                </c:pt>
                <c:pt idx="2">
                  <c:v>MERCADO</c:v>
                </c:pt>
                <c:pt idx="3">
                  <c:v>TÉCNICO</c:v>
                </c:pt>
                <c:pt idx="4">
                  <c:v>AMBIENTAL</c:v>
                </c:pt>
                <c:pt idx="5">
                  <c:v>RIESGO</c:v>
                </c:pt>
                <c:pt idx="6">
                  <c:v>ADMINISTRATIVO</c:v>
                </c:pt>
                <c:pt idx="7">
                  <c:v>LEGAL</c:v>
                </c:pt>
                <c:pt idx="8">
                  <c:v>EVALUACIÓN FINANCIERA</c:v>
                </c:pt>
                <c:pt idx="9">
                  <c:v>EVALUACIÓN ECONÓMICA Y SOCIAL</c:v>
                </c:pt>
              </c:strCache>
            </c:strRef>
          </c:cat>
          <c:val>
            <c:numRef>
              <c:f>'Matriz de Preinversión'!$M$28:$M$37</c:f>
              <c:numCache>
                <c:formatCode>0.00%</c:formatCode>
                <c:ptCount val="10"/>
                <c:pt idx="0">
                  <c:v>0.66666666666666663</c:v>
                </c:pt>
                <c:pt idx="1">
                  <c:v>0</c:v>
                </c:pt>
                <c:pt idx="2">
                  <c:v>0</c:v>
                </c:pt>
                <c:pt idx="3">
                  <c:v>0.14285714285714282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0.66666666666666663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1E-431A-A20F-58079007871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698268255"/>
        <c:axId val="1695492095"/>
      </c:radarChart>
      <c:catAx>
        <c:axId val="16982682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GT"/>
          </a:p>
        </c:txPr>
        <c:crossAx val="1695492095"/>
        <c:crosses val="autoZero"/>
        <c:auto val="1"/>
        <c:lblAlgn val="ctr"/>
        <c:lblOffset val="100"/>
        <c:noMultiLvlLbl val="0"/>
      </c:catAx>
      <c:valAx>
        <c:axId val="1695492095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crossAx val="16982682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0" i="0" u="none" strike="noStrike" kern="1200" spc="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r>
              <a:rPr lang="es-GT" sz="1600" b="0">
                <a:solidFill>
                  <a:schemeClr val="bg1"/>
                </a:solidFill>
              </a:rPr>
              <a:t>Estado de cumplimiento</a:t>
            </a:r>
          </a:p>
        </c:rich>
      </c:tx>
      <c:overlay val="0"/>
      <c:spPr>
        <a:solidFill>
          <a:srgbClr val="144776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spc="0" baseline="0">
              <a:solidFill>
                <a:schemeClr val="bg1"/>
              </a:solidFill>
              <a:latin typeface="+mn-lt"/>
              <a:ea typeface="+mn-ea"/>
              <a:cs typeface="+mn-cs"/>
            </a:defRPr>
          </a:pPr>
          <a:endParaRPr lang="es-GT"/>
        </a:p>
      </c:txPr>
    </c:title>
    <c:autoTitleDeleted val="0"/>
    <c:plotArea>
      <c:layout>
        <c:manualLayout>
          <c:layoutTarget val="inner"/>
          <c:xMode val="edge"/>
          <c:yMode val="edge"/>
          <c:x val="0.35015107149619784"/>
          <c:y val="0.17819000604779836"/>
          <c:w val="0.30716616374840777"/>
          <c:h val="0.7228876645672363"/>
        </c:manualLayout>
      </c:layout>
      <c:pieChart>
        <c:varyColors val="1"/>
        <c:ser>
          <c:idx val="0"/>
          <c:order val="0"/>
          <c:spPr>
            <a:solidFill>
              <a:schemeClr val="accent1">
                <a:lumMod val="60000"/>
                <a:lumOff val="40000"/>
              </a:schemeClr>
            </a:solidFill>
          </c:spPr>
          <c:explosion val="20"/>
          <c:dPt>
            <c:idx val="0"/>
            <c:bubble3D val="0"/>
            <c:explosion val="0"/>
            <c:spPr>
              <a:solidFill>
                <a:schemeClr val="accent1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485-4BC5-9538-2F89DA92BFB8}"/>
              </c:ext>
            </c:extLst>
          </c:dPt>
          <c:dPt>
            <c:idx val="1"/>
            <c:bubble3D val="0"/>
            <c:spPr>
              <a:solidFill>
                <a:schemeClr val="accent1">
                  <a:lumMod val="60000"/>
                  <a:lumOff val="4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0485-4BC5-9538-2F89DA92BFB8}"/>
              </c:ext>
            </c:extLst>
          </c:dPt>
          <c:dPt>
            <c:idx val="2"/>
            <c:bubble3D val="0"/>
            <c:explosion val="15"/>
            <c:spPr>
              <a:solidFill>
                <a:schemeClr val="accent4">
                  <a:lumMod val="20000"/>
                  <a:lumOff val="8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7277-4989-B8C2-B4A966F9B9F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7715940894918769"/>
                      <c:h val="0.26215429866528639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0485-4BC5-9538-2F89DA92BFB8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1400" b="1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GT"/>
                </a:p>
              </c:txPr>
              <c:dLblPos val="outEnd"/>
              <c:showLegendKey val="0"/>
              <c:showVal val="1"/>
              <c:showCatName val="1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0849552234827082"/>
                      <c:h val="0.25886007073755923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277-4989-B8C2-B4A966F9B9F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GT"/>
              </a:p>
            </c:txPr>
            <c:dLblPos val="outEnd"/>
            <c:showLegendKey val="0"/>
            <c:showVal val="1"/>
            <c:showCatName val="1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'Matriz de Preinversión'!$T$7:$T$9</c:f>
              <c:strCache>
                <c:ptCount val="3"/>
                <c:pt idx="0">
                  <c:v>Avance</c:v>
                </c:pt>
                <c:pt idx="2">
                  <c:v>Pendiente</c:v>
                </c:pt>
              </c:strCache>
            </c:strRef>
          </c:cat>
          <c:val>
            <c:numRef>
              <c:f>'Matriz de Preinversión'!$U$7:$U$9</c:f>
              <c:numCache>
                <c:formatCode>0.00%</c:formatCode>
                <c:ptCount val="3"/>
                <c:pt idx="0">
                  <c:v>0.12037142857142856</c:v>
                </c:pt>
                <c:pt idx="2">
                  <c:v>0.87962857142857143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485-4BC5-9538-2F89DA92BFB8}"/>
            </c:ext>
          </c:extLst>
        </c:ser>
        <c:dLbls>
          <c:showLegendKey val="0"/>
          <c:showVal val="1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GT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16253</xdr:colOff>
      <xdr:row>17</xdr:row>
      <xdr:rowOff>301625</xdr:rowOff>
    </xdr:from>
    <xdr:to>
      <xdr:col>16</xdr:col>
      <xdr:colOff>571500</xdr:colOff>
      <xdr:row>23</xdr:row>
      <xdr:rowOff>142875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B28A9EA-7431-48F1-A92B-F8492D262B4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86934</xdr:colOff>
      <xdr:row>25</xdr:row>
      <xdr:rowOff>179916</xdr:rowOff>
    </xdr:from>
    <xdr:to>
      <xdr:col>16</xdr:col>
      <xdr:colOff>627061</xdr:colOff>
      <xdr:row>38</xdr:row>
      <xdr:rowOff>71436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B6365165-99B2-4782-87A3-F8A772D880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0</xdr:colOff>
      <xdr:row>64</xdr:row>
      <xdr:rowOff>0</xdr:rowOff>
    </xdr:from>
    <xdr:to>
      <xdr:col>9</xdr:col>
      <xdr:colOff>304800</xdr:colOff>
      <xdr:row>65</xdr:row>
      <xdr:rowOff>114300</xdr:rowOff>
    </xdr:to>
    <xdr:sp macro="" textlink="">
      <xdr:nvSpPr>
        <xdr:cNvPr id="1026" name="AutoShape 2" descr="data:image/png;base64,iVBORw0KGgoAAAANSUhEUgAADLoAAAP2CAYAAABaZhW8AAAAAXNSR0IArs4c6QAAIABJREFUeF7s3X2QlXX5P/BrF9QNsIQUE1OzcTI0ErXGiTKnmnyqJmaywsx2ho0hDJLMwUBwTEDGJgXGIBmVHqzsiYamB0asmcqnqVGiMTUas8ZCCklKN2XlYb/zOb8ftIfzsOfs7mHv+5zX/Q8zu/f9ua/P67pu/Wff82nr7e3tDRcBAgQIECBAgAABAgQIECBAgAABAgQIECBAgAABAgQIECBAgAABAgQIECBAgAABAgQIECBAgACBYRZoE3QZ5g54PQECBAgQIECAAAECBAgQIECAAAECBAgQIECAAAECBAgQIECAAAECBAgQIECAAAECBAgQIECAQEFA0MUgECBAgAABAgQIECBAgAABAgQIECBAgAABAgQIECBAgAABAgQIECBAgAABAgQIECBAgAABAgQIZEJA0CUTbVAEAQIECBAgQIAAAQIECBAgQIAAAQIECBAgQIAAAQIECBAgQIAAAQIECBAgQIAAAQIECBAgQICAoIsZIECAAAECBAgQIECAAAECBAgQIECAAAECBAgQIECAAAECBAgQIECAAAECBAgQIECAAAECBAgQyISAoEsm2qAIAgQIECBAgAABAgQIECBAgAABAgQIECBAgAABAgQIECBAgAABAgQIECBAgAABAgQIECBAgAABQRczQIAAAQIECBAgQIAAAQIECBAgQIAAAQIECBAgQIAAAQIECBAgQIAAAQIECBAgQIAAAQIECBAgkAkBQZdMtEERBAgQIECAAAECBAgQIECAAAECBAgQIECAAAECBAgQIECAAAECBAgQIECAAAECBAgQIECAAAECgi5mgAABAgQIECBAgAABAgQIECBAgAABAgQIECBAgAABAgQIECBAgAABAgQIECBAgAABAgQIECBAIBMCgi6ZaIMiCBAgQIAAAQIECBAgQIAAAQIECBAgQIAAAQIECBAgQIAAAQIECBAgQIAAAQIECBAgQIAAAQIEBF3MAAECBAgQIECAAAECBAgQIECAAAECBAgQIECAAAECBAgQIECAAAECBAgQIECAAAECBAgQIECAQCYEBF0y0QZFECBAgAABAgQIECBAgAABAgQIECBAgAABAgQIECBAgAABAgQIECBAgAABAgQIECBAgAABAgQICLqYAQIECBAgQIAAAQIECBAgQIAAAQIECBAgQIAAAQIECBAgQIAAAQIECBAgQIAAAQIECBAgQIAAgUwICLpkog2KIECAAAECBAgQIECAAAECBAgQIECAAAECBAgQIECAAAECBAgQIECAAAECBAgQIECAAAECBAgQEHQxAwQIECBAgAABAgQIECBAgAABAgQIECBAgAABAgQIECBAgAABAgQIECBAgAABAgQIECBAgAABApkQEHTJRBsUQYAAAQIECBAgQIAAAQIECBAgQIAAAQIECBAgQIAAAQIECBAgQIAAAQIECBAgQIAAAQIECBAgIOhiBggQIECAAAECBAgQIECAAAECBAgQIECAAAECBAgQIECAAAECBAgQIECAAAECBAgQIECAAAECBDIhIOiSiTYoggABAgQIECBAgAABAgQIECBAgAABAgQIECBAgAABAgQIECBAgAABAgQIECBAgAABAgQIECBAQNDFDBAgQIAAAQIECBAgQIAAAQIECBAgQIAAAQIECBAgQIAAAQIECBAgQIAAAQIECBAgQIAAAQIECGRCQNAlE21QBAECBAgQIECAAAECBAgQIECAAAECBAgQIECAAAECBAgQIECAAAECBAgQIECAAAECBAgQIECAgKCLGSBAgAABAgQIECBAgAABAgQIECBAgAABAgQIECBAgAABAgQIECBAgAABAgQIECBAgAABAgQIEMiEgKBLJtqgCAIECBAgQIAAAQIECBAgQIAAAQIECBAgQIAAAQIECBAgQIAAAQIECBAgQIAAAQIECBAgQIAAAUEXM0CAAAECBAgQIECAAAECBAgQIECAAAECBAgQIECAAAECBAgQIECAAAECBAgQIECAAAECBAgQIJAJAUGXTLRBEQQIECBAgAABAgQIECBAgAABAgQIECBAgAABAgQIECBAgAABAgQIECBAgAABAgQIECBAgAABAoIuZoAAAQIECBAgQIAAAQIECBAgQIAAAQIECBAgQIAAAQIECBAgQIAAAQIECBAgQIAAAQIECBAgQCATAoIumWiDIggQIECAAAECBAgQIECAAAECBAgQIECAAAECBAgQIECAAAECBAgQIECAAAECBAgQIECAAAECBARdzAABAgQIECBAgAABAgQIECBAgAABAgQIECBAgAABAgQIECBAgAABAgQIECBAgAABAgQIECBAgEAmBARdMtEGRRAgQIAAAQIECBAgQIAAAQIECBAgQIAAAQIECBAgQIAAAQIECBAgQIAAAQIECBAgQIAAAQIECAi6mAECBAgQIECAAAECBAgQIECAAAECBAgQIECAAAECBAgQIECAAAECBAgQIECAAAECBAgQIECAAIFMCAi6ZKINiiBAgAABAgQIECBAgAABAgQIECBAgAABAgQIECBAgAABAgQIECBAgAABAgQIECBAgAABAgQIEBB0MQMECBAgQIAAAQIECBAgQIAAAQIECBAgQIAAAQIECBAgQIAAAQIECBAgQIAAAQIECBAgQIAAAQKZEBB0yUQbFEGAAAECBAgQIECAAAECBAgQIECAAAECBAgQIECAAAECBAgQIECAAAECBAgQIECAAAECBAgQICDoYgYIECBAgAABAgQIECBAgAABAgQIECBAgAABAgQIECBAgAABAgQIECBAgAABAgQIECBAgAABAgQyISDokok2KIIAAQIECBAgQIAAAQIECBAgQIAAAQIECBAgQIAAAQIECBAgQIAAAQIECBAgQIAAAQIECBAgQEDQxQwQIECAAAECBAgQIECAAAECBAgQIECAAAECBAgQIECAAAECBAgQIECAAAECBAgQIECAAAECBAhkQkDQJRNtUAQBAgQIECBAgAABAgQIECBAgAABAgQIECBAgAABAgQIECBAgAABAgQIECBAgAABAgQIECBAgICgixkgQIAAAQIECBAgQIAAAQIECBAgQIAAAQIECBAgQIAAAQIECBAgQIAAAQIECBAgQIAAAQIECBDIhICgSybaoAgCBAgQIECAAAECBAgQIECAAAECBAgQIECAAAECBAgQIECAAAECBAgQIECAAAECBAgQIECAAAFBFzNAgAABAgQIECBAgAABAgQIECBAgAABAgQIECBAgAABAgQIECBAgAABAgQIECBAgAABAgQIECCQCQFBl0y0QREECBAgQIAAAQIECBAgQIAAAQIECBAgQIAAAQIECBAgQIAAAQIECBAgQIAAAQIECBAgQIAAAQKCLmaAAAECBAgQIECAAAECBAgQIECAAAECBAgQIECAAAECBAgQIECAAAECBAgQIECAAAECBAgQIEAgEwKCLplogyIIECBAgAABAgQIECBAgAABAgQIECBAgAABAgQIECBAgAABAgQIECBAgAABAgQIECBAgAABAgQEXcwAAQIECBAgQIAAAQIECBAgQIAAAQIECBAgQIAAAQIECBAgQIAAAQIECBAgQIAAAQIECBAgQIBAJgQEXTLRBkUQIECAAAECBAgQIECAAAECBAgQIECAAAECBAgQIECAAAECBAgQIECAAAECBAgQIECAAAECBAgIupgBAgQIECBAgAABAgQIECBAgAABAgQIECBAgAABAgQIECBAgAABAgQIECBAgAABAgQIECBAgACBTAgIumSiDYogQIAAAQIECBAgQIAAAQIECBAgQIAAAQIECBAgQIAAAQIECBAgQIAAAQIECBAgQIAAAQIECBAQdDEDBAgQIECAAAECBAgQIECAAAECBAgQIECAAAECBAgQIECAAAECBAgQIECAAAECBAgQIECAAAECmRAQdMlEGxRBgAABAgQIECBAgAABAgQIECBAgAABAgQIECBAgAABAgQIECBAgAABAgQIECBAgAABAgQIECAg6GIGCBAgQIAAAQIECBAgQIAAAQIECBAgQIAAAQIECBAgQIAAAQIECBAgQIAAAQIECBAgQIAAAQIEMiEg6JKJNiiCAAECBAgQIECAAAECBAgQIECAAAECBAgQIECAAAECBAgQIECAAAECBAgQIECAAAECBAgQIEBA0MUMECBAgAABAgQIECBAgAABAgQIECBAgAABAgQIECBAgAABAgQIECBAgAABAgQIECBAgAABAgQIZEJA0CUTbVAEAQIECBAgQIAAAQIECBAgQIAAAQIECBAgQIAAAQIECBAgQIAAAQIECBAgQIAAAQIECBAgQICAoIsZIECAAAECBAgQIECAAAECBAgQIECAAAECBAgQIECAAAECBAgQIECAAAECBAgQIECAAAECBAgQyISAoEsm2qAIAgQIECBAgAABAgQIECBAgAABAgQIECBAgAABAgQIECBAgAABAgQIECBAgAABAgQIECBAgAABQRczQIAAAQIECBAgQIAAAQIECBAgQIAAAQIECBAgQIAAAQIECBAgQIAAAQIECBAgQIAAAQIECBAgkAkBQZdMtEERBAgQIECAAAECBAgQIECAAAECBAgQIECAAAECBAgQIECAAAECBAgQIECAAAECBAgQIECAAAECgi5mgAABAgQIECBAgAABAgQIECBAgAABAgQIECBAgAABAgQIECBAgAABAgQIECBAgAABAgQIECBAIBMCgi6ZaIMiCBAgQIAAAQIECBAgQIAAAQIECBAgQIAAAQIECBAgQIAAAQIECBAgQIAAAQIECBAgQIAAAQIEBF3MAAECBAgQIECAAAECBAgQIECAAAECBAgQIECAAAECBAgQIECAAAECBAgQIECAAAECBAgQIECAQCYEBF0y0QZFECBAgAABAgQIECBAgAABAgQIECBAgAABAgQIECBAgAABAgQIECBAgAABAgQIECBAgAABAgQICLqYAQIECBAgQIAAAQIECBAgQIAAAQIECBAgQIAAAQIECBAgQIAAAQIECBAgQIAAAQIECBAgQIAAgUwICLpkog2KIECAAAECBAgQIECAAAECBAgQIECAAAECBAgQIECAAAECBAgQIECAAAECBAgQIECAAAECBAgQEHQxAwQIECBAgAABAgQIECBAgAABAgQIECBAgAABAgQIECBAgAABAgQIECBAgAABAgQIECBAgAABApkQEHTJRBsUQYAAAQIECBAgQIAAAQIECBAgQIAAAQIECBAgQIAAAQIECBAgQIAAAQIECBAgQIAAAQIECBAgIOhiBggQIECAAAECBAgQIECAAAECBAgQIECAAAECBAgQIECAAAECBAgQIECAAAECBAgQIECAAAECBDIhIOiSiTYoggABAgQIECBAgAABAgQIECBAgAABAgQIECBAgAABAgQIECBAgAABAgQIECBAgAABAgQIECBAQNDFDBAgQIAAAQIECBAgQIAAAQIECBAgQIAAAQIECBAgQIAAAQIECBAgQIAAAQIECBAgQIAAAQIECGRCQNAlE21QBAECBAgQIECAAAECBAgQIECAAAECBAgQIECAAAECBAgQIECAAAECBAgQIECAAAECBAgQIECAgKCLGSBAgAABAgQIECBAgAABAgQIECBAgAABAgQIECBAgAABAgQIECBAgAABAgQIECBAgAABAgQIEMiEgKBLJtqgCAIECBAgQIAAAQIECBAgQIAAAQIECBAgQIAAAQIECBAgQIAAAQIECBAgQIAAAQIECBAgQIAAAUEXM0CAAAECBAgQIECAAAECBAgQIECAAAECBAgQIECAAAECBAgQIECAAAECBAgQIECAAAECBAgQIJAJAUGXTLRBEQQIECBAgAABAgQIECBAgAABAgQIECBAgAABAgQIECBAgAABAgQIECBAgAABAgQIECBAgAABAoIuZoAAAQIECBAgQIAAAQIECBAgQIAAAQIECBAgQIAAAQIECBAgQIAAAQIECBAgQIAAAQIECBAgQCATAoIumWiDIggQIECAAAECBAgQIECAAAECBAgQIECAAAECBAgQIECAAAECBAgQIECAAAECBAgQIECAAAECBARdzAABAgQIECBAgAABAgQIECBAgAABAgQIECBAgAABAgQIECBAgAABAgQIECBAgAABAgQIECBAgEAmBARdMtEGRRAgQIAAAQIECBAgQIAAAQIECBAgQIAAAQIECBAgQIAAAQIECBAgQIAAAQIECBAgQIAAAQIECAi6mAECBAgQIECAAAECBAgQIECAAAECBAgQIECAAAECBAgQIECAAAECBAgQIECAAAECBAgQIECAAIFMCAi6ZKINiiBAgAABAgQIECBAgAABAgQIECBAgAABAgQIECBAgAABAgQIECBAgAABAgQIECBAgAABAgQIEBB0MQMECBAgQIAAAQIECBAgQIAAAQIECBAgQIAAAQIECBAgQIAAAQIECBAgQIAAAQIECBAgQIAAAQKZEBB0yUQbFEGAAAECBAgQIECAAAECBAgQIECAAAECBAgQIECAAAECBAgQIECAAAECBAgQIECAAAECBAgQICDoYgYIECBAgAABAgQIECBAgAABAgQIECBAgAABAgQIECBAgAABAgQIECBAgAABAgQIECBAgAABAgQyISDokok2KIIAAQIECBAgQIAAAQIECBAgQIAAAQIECBAgQIAAAQIECBAgQIAAAQIECBAgQIAAAQIECBAgQEDQxQwQIECAAAECBAgQIECAAAECBAgQIECAAAECBAgQIECAAAECBAgQIECAAAECBAgQIECAAAECBAhkQkDQJRNtUAQBAgQIECBAgAABAgQIECBAgAABAgQIECBAgAABAgQIECBAgAABAgQIECBAgAABAgQIECBAgICgixkgQIAAAQIECBAgQIAAAQIECBAgQIAAAQIECBAgQIAAAQIECBAgQIAAAQIECBAgQIAAAQIECBDIhICgSybaoAgCBAgQIECAAAECBAgQIECAAAECBAgQIECAAAECBAgQIECAAAECBAgQIECAAAECBAgQIECAAAFBFzNAgAABAgQIECBAgAABAgQIECBAgAABAgQIECBAgAABAgQIECBAgAABAgQIECBAgAABAgQIECCQCQFBl0y0QREECBAgQIAAAQIECBAgQIAAAQIECBAgQIAAAQIECBAgQIAAAQIECBAgQIAAAQIECBAgQIAAAQKCLmaAAAECBAgQIECAAAECBAgQIECAAAECBAgQIECAAAECBAgQIECAAAECBAgQIECAAAECBAgQIEAgEwKCLplogyIIECBAgAABAgQIECBAgAABAgQIECBAgAABAgQIECBAgAABAgQIECBAgAABAgQIECBAgAABAgQEXcwAAQIECBAgQIAAAQIECBAgQIAAAQIECBAgQIAAAQIECBAgQIAAAQIECBAgQIAAAQIECBAgQIBAJgQEXTLRBkUQIECAAAECBAgQIECAAAECBAgQIECAAAECBAgQIECAAAECBAgQIECAAAECBAgQIECAAAECBAgIupgBAgQIECBAgAABAgQIECBAgAABAgQIECBAgAABAgQIECBAgAABAgQIECBAgAABAgQIECBAgACBTAgIumSiDYogQIAAAQIECBAgQIAAAQIECBAgQIAAAQIECBAgQIAAAQIECBAgQIAAAQIECBAgQIAAAQIECBAQdDEDBAgQIECAAAECBAgQIECAAAECBAgQIECAAAECBAgQIECAAAECBAgQIECAAAECBAgQIECAAAECmRAQdMlEGxRBgAABAgQIECBAgAABAgQIECBAgAABAgQIECBAgAABAgQIECBAgAABAgQIECBAgAABAgQIECAg6GIGCBAgQIAAAQIECBAgQIAAAQIECBAgQIAAAQIECBAgQIAAAQIECBAgQIAAAQIECBAgQIAAAQIEMiEg6JKJNiiCAAECBAgQIECAAAECBAgQIECAAAECBAgQIECAAAECBAgQIECAAAECBAgQIECAAAECBAgQIEBA0MUMECBAgAABAgQIECBAgAABAgQIECBAgAABAgQIECBAgAABAgQIECBAgAABAgQIECBAgAABAgQIZEJA0CUTbVAEAQIECBAgQIAAAQIECBAgQIAAAQIECBAgQIAAAQIECBAgQIAAAQIECBAgQIAAAQIECBAgQICAoIsZIECAAAECBAgQIECAAAECBAgQIECAAAECBAgQIECAAAECBAgQIECAAAECBAgQIECAAAECBAgQyISAoEsm2qAIAgQIECBAgAABAgQIECBAgAABAgQIECBAgAABAgQIECBAgAABAgQIECBAgAABAgQIECBAgAABQRczQIAAAQIECBAgQIAAAQIECBAgQIAAAQIECBAgQIAAAQIECBAgQIAAAQIECBAgQIAAAQIECBAgkAkBQZdMtEERBAgQIECAAAECBAgQIECAAAECBAgQIECAAAECBAgQIECAAAECBAgQIECAAAECBAgQIECAAAECgi5mgAABAgQIECBAgAABAgQIECBAgAABAgQIECBAgAABAgQIECBAgAABAgQIECBAgAABAgQIECBAIBMCgi6ZaIMiCBAgQIAAAQIECBAgQIAAAQIECBAgQIAAAQIECBAgQIAAAQIECBAgQIAAAQIECBAgQIAAAQIEBF3MAAECBAgQIECAAAECBAgQIECAAAECBAgQIECAAAECBAgQIECAAAECBAgQIECAAAECBAgQIECAQCYEBF0y0QZFECBAgAABAgQIECBAgAABAgQIECBAgAABAgQIECBAgAABAgQIECBAgAABAgQIECBAgAABAgQICLqYAQIECBAgQIAAAQIECBAgQIAAAQIECBAgQIAAAQIECBAgQIAAAQIECBAgQIAAAQIECBAgQIAAgUwICLpkog2KIECAAAECBAgQIECAAAECBAgQIECAAAECBAgQIECAAAECBAgQIECAAAECBAgQIECAAAECBAgQEHQxAwQIECBAgAABAgQIECBAgAABAgQIECBAgAABAgQIECBAgAABAgQIECBAgAABAgQIECBAgAABApkQEHTJRBsUQYAAAQIECBAgQIAAAQIECBAgQIAAAQIECBAgQIAAAQIECBAgQIAAAQIECBAgQIAAAQIECBAgIOhiBggQIECAAAECBAgQIECAAAECBAgQIECAAAECBAgQIECAAAECBAgQIECAAAECBAgQIECAAAECBDIhIOiSiTYoggABAgQIECBAgAABAgQIECBAgAABAgQIECBAgAABAgQIECBAgAABAgQIECBAgAABAgQIECBAQNDFDBAgQIAAAQIECBAgQIAAAQIECBAgQIAAAQIECBAgQIAAAQIECBAgQIAAAQIECBAgQIAAAQIECGRCQNAlE21QBAECBAgQIECAAAECBAgQIECAAAECBAgQIECAAAECBAgQIECAAAECBAgQIECAAAECBAgQIECAgKCLGSBAgAABAgQIECBAgAABAgQIECBAgAABAgQIECBAgAABAgQIECBAgAABAgQIECBAgAABAgQIEMiEgKBLJtqgCAIECBAgQIAAAQIECBAgQIAAAQIECBAgQIAAAQIECBAgQIAAAQIECBAgQIAAAQIECBAgQIAAAUEXM0CAAAECBAgQIECAAAECBAgQIECAAAECBAgQIECAAAECBAgQIECAAAECBAgQIECAAAECBAgQIJAJAUGXTLRBEQQIECBAgAABAgQIECBAgAABAgQIECBAgAABAgQIECBAgAABAgQIECBAgAABAgQIECBAgAABAoIuZoAAAQIECBAgQIAAAQIECBAgQIAAAQIECBAgQIAAAQIECBAgQIAAAQIECBAgQIAAAQIECBAgQCATAoIumWiDIggQIECAAAECBAgQIECAAAECBAgQIECAAAECBAgQIECAAAECBAgQIECAAAECBAgQIECAAAECBARdzAABAgQIECBAgAABAgQIECBAgAABAgQIECBAgAABAgQIECBAgAABAgQIECBAgAABAgQIECBAgEAmBARdMtEGRRAgQIAAAQIECBAgQIAAAQIECBAgQIAAAQIECBAgQIAAAQIECBAgQIAAAQIECBAgQIAAAQIECAi6mAECBAgQIECAAAECBAgQIECAAAECBAgQIECAAAECBAgQIECAAAECBAgQIECAAAECBAgQIECAAIFMCAi6ZKINiiBAgAABAgQIECBAgAABAgQIECBAgAABAgQIECBAgAABAgQIECBAgAABAgQIECBAgAABAgQIEBB0MQMECBAgQIAAAQIECBAgQIAAAQIECBAgQIAAAQIECBAgQIAAAQIECBAgQIAAAQIECBAgQIAAAQKZEBB0yUQbFEGAAAECBAgQIECAAAECBAgQIECAAAECBAgQIECAAAECBAgQIECAAAECBAgQIECAAAECBAgQICDoYgYIECBAgAABAgQIECBAgAABAgQIECBAgAABAgQIECBAgAABAgQIECBAgAABAgQIECBAgAABAgQyISDokok2KIIAAQIECBAgQIAAAQIECBAgQIAAAQIECBAgQIAAAQIECBAgQIAAAQIECBAgQIAAAQIECBAgQEDQxQwQIECAAAECBAgQIECAAAECBAgQIECAAAECBAgQIECAAAECBAgQIECAAAECBAgQIECAAAECBAhkQkDQJRNtUAQBAgQIECBAgAABAgQIECBAgAABAgQIECBAgAABAgQIECBAgAABAgQIECBAgAABAgQIECBAgICgixkgQIAAAQIECBAgQIAAAQIECBAgQIAAAQIECBAgQIAAAQIECBAgQIAAAQIECBAgQIAAAQIECBDIhICgSybaoAgCBAgQIECAAAECBAgQIECAAAECBAgQIECAAAECBAgQIECAAAECBAgQIECAAAECBAgQIECAAAFBFzNAgAABAgQIECBAgAABAgQWB0rUAAAgAElEQVQIECBAgAABAgQIECBAgAABAgQIECBAgAABAgQIECBAgAABAgQIECCQCQFBl0y0QREECBAgQIAAAQIECBAgQIAAAQIECBAgQIAAAQIECBAgQIAAAQIECBAgQIAAAQIECBAgQIAAAQKCLmaAAAECBAgQIECAAAECBAgQIECAAAECBAgQIECAAAECBAgQIECAAAECBAgQIECAAAECBAgQIEAgEwKCLplogyIIECBAgAABAgQIECBAgAABAgQIECBAgAABAgQIECBAgAABAgQIECBAgAABAgQIECBAgAABAgQEXcwAAQIECBAgQIAAAQIECBAgQIAAAQIECBAgQIAAAQIECBAgQIAAAQIECBAgQIAAAQIECBAgQIBAJgQEXTLRBkUQIECAAAECBAgQIECAAAECBAgQIECAAAECBAgQIECAAAECBAgQIECAAAECBAgQIECAAAECBAgIupgBAgQIECBAgAABAgQIECBAgAABAgQIECBAgAABAgQIECBAgAABAgQIECBAgAABAgQIECBAgACBTAgIumSiDYogQIAAAQIECBAgQIAAAQIECBAgQIAAAQIECBAgQIAAAQIECBAgQIAAAQIECBAgQIAAAQIECBAQdDEDBAgQIECAAAECBAgQIECAAAECBAgQIECAAAECBAgQIECAAAECBAgQIECAAAECBAgQIECAAAECmRAQdMlEGxRBgAABAgQIECBAgAABAgQIECBAgAABAgQIECBAgAABAgQIECBAgAABAgQIECBAgAABAgQIECAg6GIGCBAgQIAAAQIECBAgQIAAAQIECBAgQIAAAQIECBAgQIAAAQIECBAgQIAAAQIECBAgQIAAAQIEMiEg6JKJNiiCAAECBAgQIECAAAECBAgQIECAAAECBAgQIECAAAECBAgQIECAAAECBAgQIECAAAECBAgQIEBA0MUMECBAgAABAgQIECBAgAABAgQIECBAgAABAgQIECBAgAABAgQIECBAgAABAgQIECBAgAABAgQIZEJA0CUTbVAEAQIECBAgQIAAAQIECBAgQIAAAQIECBAgQIAAAQIECBAgQIAAAQIECBAgQIAAAQIECBAgQICAoIsZIECAAAECBAgQIECAAAECBAgQIECAAAECBAgQIECAAAECBAgQIECAAAECBAgQIECAAAECBAgQyISAoEsm2qAIAgQIECBAgAABAgQIECBAgAABAgQIECBAgAABAgQIECBAgAABAgQIECBAgAABAgQIECBAgAABQRczQIAAAQIECBAgQIAAAQIECBAgQIAAAQIECBAgQIAAAQIECBAgQIAAAQIECBAgQIAAAQIECBAgkAkBQZdMtEERBAgQIECAAAECBAgQIECAAAECBAgQIECAAAECBAgQIECAAAECBAgQIECAAAECBAgQIECAAAECgi5mgAABAgQIECBAgAABAgQIECBAgAABAgQIECBAgAABAgQIECBAgAABAgQIECBAgAABAgQIECBAIBMCgi6ZaIMiCBAgQIAAAQIECBAgQIAAAQIECBAgQIAAAQIECBAgQIAAAQIECBAgQIAAAQIECBAgQIAAAQIEBF3MAAECBAgQIECAAAECBAgQIECAAAECBAgQIECAAAECBAgQIECAAAECBAgQIECAAAECBAgQIECAQCYEBF0y0QZFECBAgAABAgQIECBAgAABAgQIECBAgAABAgQIECBAgAABAgQIECBAgAABAgQIECBAgAABAgQICLqYAQIECBAgQIAAAQIECBAgQIAAAQIECBAgQIAAAQIECBAgQIAAAQIECBAgQIAAAQIECBAgQIAAgUwICLpkog2KIECAAAECBAgQIECAAAECBAgQIECAAAECBAgQIECAAAECBAgQIECAAAECBAgQIECAAAECBAgQEHQxAwQIECBAgAABAgQIECBAgAABAgQIECBAgAABAgQIECBAgAABAgQIECBAgAABAgQIECBAgAABApkQEHTJRBsUQYAAAQIECBAgQIAAAQIECBAgQIAAAQIECBAgQIAAAQIECBAgQIAAAQIECBAgQIBAHgU2bdoUixYtin379pWU//73vz9mzZoV7e3tedyamgkQIDAsAoIuw8LupQQIECBAgAABAgQIECBAgAABAgQIECBAgAABAgQIECBAgAABAgQIECBAgAABAgQGJjB//vwYO3ZszJs3b2ALeGrIBHbt2hVdXV3x3HPPlax55plnxpIlS4Rc6tTu7u6Of/zjH3HkkUfGscceW+fTbidAoBkEBF2aoYv2QIAAAQIECBAgQIAAAQIECBAgQIAAAQIECBAgQIAAAQIECBAgQIAAAQIECBAg0BICF1100YF9plNCPvKRj0RnZ2cu954CO5s3bx7W2idPnhzLli0bcA3Lly+PjRs3ljw/YcKEWLVqVXR0dAx47VZ7MJ2Ic91118UjjzxyYOsp7PLlL385xo8f32oc9kugpQUEXVq6/TZPgAABAgQIECBAgAABAgQIECBAgAABAgQIECBAgAABAgQIECBAgAABAgQIECCQF4HLLrus7Mkh06ZNy2XYJe9Bl02bNsWiRYsiBTT6XqNHj47Vq1cLZ9T5YX3/+9+PtWvXljx18sknFzxdBAi0joCgS+v02k4JECBAgAABAgQIECBAgAABAgQIECBAgAABAgQIECBAgAABAgQIECBAgAABAgRyLND3NJeDt5HHsEuegy67du2Krq6ukuCRkMvAP7BK8zBq1Ki4/fbbY9y4cQNf3JMECORKQNAlV+1SLAECBAgQIECAAAECBAgQIECAAAECBAgQIECAAAECBAgQIECAAAECBAgQIECAQKsKXHrppfHvf/+74vbzFnbJc9Bl+fLlsXHjxqJejBw5Mm688caYNGlSq47ooPadTsd5+OGHS9ZI4aE77rgjjjrqqEGt72ECBPIjIOiSn16plAABAgQIECBAgAABAgQIECBAgAABAgQIECBAgAABAgQIECBAgAABAgQIECBAoIUFHnzwwVi8eHFVgTyFXb7+9a/Hr3/967o6unfv3ti+fXv09vYWPTdixIg49thj61or3fzOd74zOjs763pu06ZNkUIZ+/btO/BcW1tbzJkzJ6qdulPXS1rw5l/84hdx8803l/T27LPPjiVLlrSgiC0TaF0BQZfW7b2dEyBAgAABAgQIECBAgAABAgQIECBAgAABAgQIECBAgAABAgQIECBAgAABAgQI5EwghUO+853vVK06T2GXevmfe+65mDFjRrz44otFj44fPz6STaOvXbt2RVdXV6Q6+l5Tp06NmTNnNvr1Tb9+6uH3vve9QogohYcmTpwYS5cujY6Ojqbfuw0SIPA/AUEX00CAAAECBAgQIECAAAECBAgQIECAAAECBAgQIECAAAECBAgQIECAAAECBAgQIEAgRwKtHHYZ7qDLr371q7jrrrviX//6V7z88suF00fe9773xaxZs6K9vT1HU6RUAgQIZFdA0CW7vVEZAQIECBAgQIAAAQIECBAgQIAAAQIECBAgQIAAAQIECBAgQIAAAQIECBAgQIAAgbICrRp2Ge6gi3EkQIAAgcYLCLo03tgbCBAgQIAAAQIECBAgQIAAAQIECBAgQIAAAQIECBAgQIAAAQIECBAgQIAAAQIECAy5QCuGXQRdhnyMLEiAAIHMCQi6ZK4lCiJAgAABAgQIECBAgAABAgQIECBAgAABAgQIECBAgAABAgQIECBAgAABAgQIECBQm0CrhV0EXWqbC3cRIEAgzwKCLnnuntoJECBAgAABAgQIECBAgAABAgQIECBAgAABAgQIECBAgAABAgQIECBAgAABAgRaXqCVwi6CLi0/7gAIEGgBAUGXFmiyLRIgQIAAAQIECBAgQIAAAQIECBAgQIAAAQIECBAgQIAAAQIECBAgQIAAAQIECDS3QKuEXYYr6LJr165Yt25d3HvvvbFjx47Yu3fvgYFqa2uLI444Ik4//fT42Mc+FqeddtqQD9vjjz8e69evj02bNsVLL70U+/btK/v+j370o4U62tvba66hkukll1wSXV1dB9ZJ73z44Yfjrrvuir/+9a+xZ8+eoneMHDkyXve618Xll18eb3nLW+qqIS2UbJcvXx69vb1F6x5cR80b+/83NtKuv1qS2WOPPRbf/e53C//29PQU7S/NzqhRo+KNb3xjw2anvxr9nkAWBQRdstgVNREgQIAAAQIECBAgQIAAAQIECBAgQIAAAQIECBAgQIAAAQIECBAgQIAAAQIECBCoU6AVwi6HOujS3d0dq1evjl/+8pclAYxK7eno6Iirr7463v72t9fZwdLbH3jggfjSl74UKWhT63X44YdHZ2dnTJ06taawSS1Blx/96Eexdu3aePnll2sqI4U3rr/++pg0aVJN96ebhjrocijsKm0uBVxSMCl9k7WapbXS7MyYMSMuvPDCmnpXM64bCeRMQNAlZw1TLgECBAgQIECAAAECBAgQIECAAAECBAgQIECAAAECBAgQIECAAAECBAgQIECAAIFKAs0edjmUQZff/va3sXTp0rqCCn378qY3vSkWL15cCC/Ue6WAzec///n485//XO+jB+4/4YQT4qabboqxY8dWXaNa0OWyyy6LRYsWxR/+8Ie660inlcydOzfOP//8mp4dqqDLobQrt7GtW7fGvHnzIrkO9Kq1dwNd33MEsi4g6JL1DqmPAAECBAgQIECAAAECBAgQIECAAAECBAgQIECAAAECBAgQIECAAAECBAgQIECAQB0CzRx2OVRBl7vvvjvuuuuumk9xqdSe17/+9XHzzTfXFXbZvn17zJ49O1544YU6ul7+1iOPPDK+/OUvx/jx4yuuVck0nQiTwj7PPPPMgOsYOXJk3HjjjTWd7DIUQZdDbXcwzKOPPhrXXntt7N69e8Bm+x9Mp+KkoNIpp5wy6LUsQCBvAoIueeuYegkQIECAAAECBAgQIECAAAECBAgQIECAAAECBAgQIECAAAECBAgQIECAAAECBAj0I9CsYZdDEXTZsGFD3HrrrRVDLkcccUScfPLJceqpp8bTTz8dTz31VPznP/+p2JEzzzwzlixZEu3t7f3ObS1BjVe96lVx3HHH1fz+CRMmxKpVqyqGbSqZppDKnj17Smo+7LDD4tWvfnVhPz09PbFz587Yt29fxb297nWvK7y/v/0PNugyHHZ9N51CLgsWLChrtv++1LsUfjrxxBNjy5Yt8be//S3++9//VrQbPXp0rF69umpQqd+hcgOBHAoIuuSwaUomQIAAAQIECBAgQIAAAQIECBAgQIAAAQIECBAgQIAAAQIECBAgQIAAAQIECBAg0J9AM4ZdGh10qRZWOOqoo+K6666LiRMnltB3d3cXwiy///3vS37X1tYWn/vc5+I973lP1ZalsMjChQvjd7/7Xdk1zjvvvPj0pz8dY8aMKfv+5cuXx4MPPlj2HWeffXahvnJXJdOD7z3jjDPimmuuibFjx5Ysk/a9bNmysoGftP+0rylTplTd/2CCLsNlt39DyXDmzJmR5uDgK+3//PPPj0996lNlw0YpKJRObik3O2mt/oJK/f13wO8J5FFA0CWPXVMzAQIECBAgQIAAAQIECBAgQIAAAQIECBAgQIAAAQIECBAgQIAAAQIECBAgQIAAgRoEmi3s0sigy65duwphhH/+858lsinkkYIi6ZSTateaNWti/fr1JbccffTRcfvtt1c8VSU9UCnoMWLEiMJJIf0FRdIaGzdujBUrVpScRpNOU7nxxhsj7ePgq7+gSzrBZvHixTFp0qSqe09+KYjzzDPPlNx37rnnFvZQ7RpM0GW47PbvZ+nSpXH//feXbC+dfnP99dfHWWed1e/Xes899xROEtq7d2/Jve9///sLti4CrSIg6NIqnbZPAgQIECBAgAABAgQIECBAgAABAgQIECBAgAABAgQIECBAgAABAgQIECBAgACBlhRoprBLI4MuP/zhDwthlIOvek7USCeLpEBHudM5UlAhBRbKXSkkMmPGjNixY0fRr9NpIHPmzImLLrqo5tn99re/HXfddVfJ/W9729sKJ9IcfFULuqRgTwrI9Bdy2b/mpk2bYtGiRZEc+l7HHHNMfO1rX4sUuKl0DTToMpx2aS+PP/544aSbPXv2FG2tXrv08IYNGwphl97e3qK1UmBm5cqVcfLJJ9c8B24kkGcBQZc8d0/tBAgQIECAAAECBAgQIECAAAECBAgQIECAAAECBAgQIECAAAECBAgQIECAAIEWF1i+fHnhFAvX4AWmTZsWnZ2dg1+ogSs0KuhSKSyRwgo33XRTnHbaaTXv6qmnnoorr7yyJPgwceLEuOWWW8quc99998WyZctKAg6nnnpq4ZlqAZGDF0x7ueKKK2Lbtm1Fv3rlK18Zd955Z4wZM6bo55VMU8hm9uzZcfHFF9e89/Tu6dOnx86dO4ueGTVqVCFENG7cuIprDTToMpx2aTM33HBDPPTQQyX7GugpLAsXLoxHHnmkZL3UhxR6chFoBQFBl1bosj0SIECAAAECBAgQIECAAAECBAgQIECAAAECBAgQIECAAAECBAgQIECAAAECBJpQoJaTSppw2w3bUgo2/OxnP2vY+kOxcKOCLpXCEpVOQelvL1dddVU88cQTRbdVC3vMnz8/Nm/eXHR/Crek01TOOOOM/l5X8vu77747vvGNb5Ssl0IzKTzT96pkesIJJ8Rtt91WV8gmrVtuLyNGjIgVK1bEKaecUnEvAw26DKfd9u3bY+bMmZECPn2vI488MtauXVsSKqqlkVu3bo10+k9PT8+QrVnLe91DIEsCgi5Z6oZaCBAgQIAAAQIECBAgQIAAAQIECBAgQIAAAQIECBAgQIAAAQIECBAgQIAAAQIEahZIJxz09vbWfL8b+xc466yzYunSpf3fOEx3NCrokgIlKezS90rBn3S6xpQpU+re7fr162PNmjU1rdfd3R1dXV3x/PPPF91/9NFHF05B6ejoqPv9Tz75ZMydOzf27t174Nm0n89+9rPx3ve+t2i9SqaTJ08unDJT75X2nfbf92pU0GW47X7yk5/EqlWrSoguuOCCgv9Ar3KnxAxmHgdah+cIDJeAoMtwyXsvAQIECBAgQIAAAQIECBAgQIAAAQIECBAgQIAAAQIECBAgQIAAAQIECBAgQIDAoAQuuuiiQT3v4VKBd73rXTFv3rzM0jQi6JJO45g+fXrs3LmzaN+vfOUr48477xzQqRxbtmyJdKrLvn37itb8xCc+EZdeemnRzyrde+6558aCBQsG1Iu0px//+Mfxr3/968DzKSjxnve8p+RUlaEOuiSzH/zgB0V1NyroMtx2Qx2Q2o9W6XSbqVOnFk6QcRFodgFBl2bvsP0RIECAAAECBAgQIECAAAECBAgQIECAAAECBAgQIECAAAECBAgQIECAAAECBJpUQNBlaBvb3t4eP/3pT4d20SFerRFBl6effjpmz54du3fvLqr2DW94Q6xcuXJAO0gBkxkzZsRLL71U9Hy58Mo999xTeM/BpxOlQEMKNjT6ynPQZbjtOjs7Y/v27UUtesUrXlE4iefVr371gFu3bdu2mDVrVvT09AzZTA64GA8SGAYBQZdhQPdKAgQIECBAgAABAgQIECBAgAABAgQIECBAgAABAgQIECBAgAABAgQIECBAgACBwQsIugzesO8K06ZNi/SH+1m+GhF0efDBB2PJkiUlQZMLLrgg5s6dOyCOesIj5U5ASaevLFy4MKZMmTKg99fzUD211rLuoTzRZTjtGjGL+30rnTJ0zDHHxNe+9rVIoTQXgWYWEHRp5u7aGwECBAgQIECAAAECBAgQIECAAAECBAgQIECAAAECBAgQIECAAAECBAgQIECgiQUqBV02bNjQxLuuf2tf//rX4zvf+U7VB/MQckkbaES44N57743ly5eXBF3ql+7/ieOOOy7Wrl1bdOOKFSsinUzS9xoxYkSkn59yyin9LzrIO/IcdBlOu0afujJ9+vRI7+h7jRo1qnBazLhx4wbZdY8TyLaAoEu2+6M6AgQIECBAgAABAgQIECBAgAABAgQIECBAgAABAgQIECBAgAABAgQIECBAgACBCgKCLv2PRjOFXNJuGxF0ufvuu+Mb3/hG/5hDcMf48eMj9aTvNX/+/Ni8eXPRzwRd/sdxySWXRFdXV1n94bR78sknCyf+7N27t6i2yZMnx7JlywY9LeX2JugyaFYL5ERA0CUnjVImAQIECBAgQIAAAQIECBAgQIAAAQIECBAgQIAAAQIECBAgQIAAAQIECBAgQIBAsYCgS/WJaLaQS9ptI4Iud955Z/zgBz84JJ+XoEvlE2oqnawj6PK/0RR0OSSfqZdkQEDQJQNNUAIBAgQIECBAgAABAgQIECBAgAABAgQIECBAgAABAgQIECBAgAABAgQIECBAgED9AoIulc2aMeSSdivoUv930t8TlUwHejJJueBQLSfUCLoUd+rKK6+MP/3pT0U/FHTpb5r9vlkEBF2apZP2QYAAAQIECBAgQIAAAQIECBAgQIAAAQIECBAgQIAAAQIECBAgQIAAAQIECBBoMQFBl/INb9aQS9ptI4Iu99xzT6xcuTJ6e3uLQFPQ46STThrSr+rEE0+Miy++uGjNNWvWxPr164t+VkswZKgKy3PQZTjttm3bFrNmzYqenp6SuVm2bNmg29PZ2Rnbt28vWkfQZdCsFsiJgKBLThqlTAIECBAgQIAAAQIECBAgQIAAAQIECBAgQIAAAQIECBAgQIAAAQIECBAgQIAAgWIBQZfSiWjmkEvabSOCLuVOEmlra4t0osYFF1zQ8M+u3Ako7e3tsXTp0khhm0ZfeQ66DKddJbfjjjsu1q5dO6i2dXd3R1dXVzz//PNF64wdO7awdkdHx6DW9zCBrAsIumS9Q+ojQIAAAQIECBAgQIAAAQIECBAgQIAAAQIECBAgQIAAAQIECBAgQIAAAQIECBAoKyDoUszS7CGXtNtGBF22bNkSV111Vezbt68IdOrUqTFz5syGf33DHbTJc9BluO3KnboyevTouOOOO+Koo44a8Ow8/fTTMXv27Ni9e3fRGumEodtuu23A63qQQF4EBF3y0il1EiBAgAABAgQIECBAgAABAgQIECBAgAABAgQIECBAgAABAgQIECBAgAABAgQIFAkIuvyPoxVCLmm3jQi6bNu2LWbNmhU9PT1F8/WGN7whVq5c2fCvrlLQJp0mM3fu3Ia/P89Bl+G2W7RoUTz88MNFPRqK03jKBXjSSw7VTDR86LyAQD8Cgi5GhAABAgQIECBAgAABAgQIECBAgAABAgQIECBAgAABAgQIECBAgAABAgQIECBAIJcCgi7/r22tEnJJe21E0CWtO3369EiBl75XR0dHrFmzJsaPH9/Q76O7uzu6urri+eefL3rPscceG2vXro0UnKj3SmsuWbIknn322QOPtrW1xeWXXx7nnXde0XJ5DroMt9369esLM3LwdfHFF8ecOXPqbduB++fPnx+bN28uej71b+HChTFlypQBr+tBAnkREHTJS6fUSYAAAQIECBAgQIAAAQIECBAgQIAAAQIECBAgQIAAAQIECBAgQIAAAQIECBAgUCQg6NJaIZfU/EYFXW699db42c9+VvKFTZ06NWbOnNnwL69csCEFXG688cY444wz6n5/Cklce+21sW/fvgPPpqDE1VdfHe9+97uL1stz0CVtZDjtKp0GdOSRRxZCSmPGjKm7d1u3bo1Pf/rTJScMDWbNuovwAIFhFhB0GeYGeD0BAgQIECBAgAABAgQIECBAgAABAgQIECBAgAABAgQIECBAgAABAgQIECBAgMDABFo96NJKJ7nsn5BGBV2eeuqpuPLKK2PPnj1Fw3jEEUfEqlWr4vjjjx/QkH7rW9+KdDLMhz70oarP33fffbFs2bLo7e0tum/y5MmFn9d7LV++PDZu3Fiyl6985Stx3HHHFf0870GX4bRLkFdddVU88cQTJS1KPf/kJz9Zb+ti6dKlcf/995c89453vKMQXnIRaAUBQZdW6LI9EiBAgAABAgQIECBAgAABAgQIECBAgAABAgQIECBAgAABAgQIECBAgAABAgSaUKCVgy6tGHJJI9yooEtau9zJIOnnEyZMKIRdUmClnmvDhg2RTopJ4ZVzzjknFi5cGCNHjiy7xK5du2LGjBmxY8eOot+nU1jmzJkTlWa93GKPPvpoLFiwoCS0M3HixLjllltKHsl70GU47RLm73//+4J339Nz0s9Tr9OJPJMmTap5bPrOTN+HDjvssFi5cmWcfPLJNa/lRgJ5FhB0yXP31E6AAAECBAgQIECAAAECBAgQIECAAAECBAgQIECAAAECBAgQIECAAAECBAgQaGGBVg26tGrIJY16I4Muf/nLXwqnuuzevbvkq0onuqxYsSLGjBnT7xeXAg9r166NH/7wh0UntIwbNy7SSSvjx48vu8a9995b+P3Bp7qkwMQXvvCFOOuss/p995NPPhnXXHNNvPjii0X3tre3x+LFi8uukfegS9rocNntR04hpkceeaSkP+lEoJtuuilOPfXUfnv34IMPFoIxe/fuLbn3/PPPj89+9rP9ruEGAs0iIOjSLJ20DwIECBAgQIAAAQIECBAgQIAAAQIECBAgQIAAAQIECBAgQIAAAQIECBAgQIBAiwm0YtCllUMuabwbGXRJ699xxx2xbt26sl9SOlXjsssuiw996EMVT2ZJQZNly5bFM888U7JGCsmsWbMmUuCl3JUCMikw8bvf/a7k1+lklxR2+NSnPlX2ZJk9e/bEnXfeGT/60Y9KgjJpsbPPPjuWLFlS9r3NEHQZLrv9oMlw5syZ0d3dXbZ3F154YVxxxRVl5yadSPOVr3ylENY5OOSUFjv22GPjtttuq/tEoRb734HtNpmAoEuTNdR2CBAgQIAAAQIECBAgQLIvHqQAACAASURBVIAAAQIECBAgQIAAAQIECBAgQIAAAQIECBAgQIAAAQKtItBqQZef//zncfPNN1dt77Rp06Kzs7NpR6DRQZcUmLjuuuvKns6xHzWFTlJYJZ3Sccwxx0QKKjz++OOxbdu2SIGTclc6lSWd1jFp0qSqvdm+fXvMnj07XnjhhYr3vepVr4rTTz+98O7//Oc/8dhjj8WOHTvKhiTSIhMmTIhVq1ZVDEo0Q9Al7XM47Po26dFHH40FCxZUnIE0N0cffXShd6mHzz77bKF3qYeVrnpOhGnaj97GWlJA0KUl227TBAgQIECAAAECBAgQIECAAAECBAgQIECAAAECBAgQIECAAAECBAgQIECAAIH8C7Ra0GXq1KnR09NTsXHNHnJJG2900CW9I4Vd0uknDz300JB8JOkkmOuvvz7OOuusmtarJbBR00IRhTDMypUrY+zYsRUfaZagS9rgobY7GDWFXa699trYvXt3rS2qeJ+Qy6AJLZBjAUGXHDdP6QQIECBAgAABAgQIECBAgAABAgQIECBAgAABAgQIECBAgAABAgQIECBAgACBVhZotaBLpf2mGWiFkEva56EIuuz/ptatWxdf/epXY+/evQP+zNLJL1/84hfj+OOPr2uN7u7u+PznPx9//vOf63qu780pWLNo0aKKJ7nsv7eZgi5pT4fSrlxztm7dGvPmzSvM6kCvE044IW666aaqAaWBru05AnkQEHTJQ5fUSIAAAQIECBAgQIAAAQIECBAgQIAAAQIECBAgQIAAAQIECBAgQIAAAQIECBAgUCLQakGXD37wg/Hyyy+XOLRKyCVt/FAGXdL7nn322UJQ5bHHHove3t6av8KRI0fGxz/+8fjwhz8c7e3tNT938I0PPPBAfOlLX4pdu3bVvEYK1yxcuDAmTpxY0zPNFnTZv+lDYVcJOJ0K9P3vfz+++c1vxp49e2rqQ7qpo6MjZsyYERdeeOGg5qbmF7qRQEYFBF0y2hhlESBAgAABAgQIECBAgAABAgQIECBAgAABAgQIECBAgAABAgQIECBAgAABAgQIVBdotaBL0ui757a2tvjoRz8anZ2dRqXBAilo8otf/CJ+/OMfRzqx4+DwQgqzHH744XH66acXepL+HUzA5eDtPP744/Htb387/vjHP8ZLL70UKUix/0pzMGrUqHjrW99aCNfUe3pMg+mGffnhtEt9SiGp7373u4V/e3p6igJT+3v3xje+MT72sY/FaaedNuxeCiCQBQFBlyx0QQ0ECBAgQIAAAQIECBAgQIAAAQIECBAgQIAAAQIECBAgQIAAAQIECBAgQIAAAQJ1C7Ri0CUhpRM+du7cGUuXLq3bzAMECBAgQCDrAoIuWe+Q+ggQIECAAAECBAgQIECAAAECBAgQIECAAAECBAgQIECAAAECBAgQIECAAAECBMoKtGrQxTgQIECAAIFmFhB0aebu2hsBAgQIECBAgAABAgQIECBAgAABAgQIECBAgAABAgQIECBAgAABAgQIECBAoIkFBF2auLm2RoAAAQItKyDo0rKtt3ECBAgQIECAAAECBAgQIECAAAECBAgQIECAAAECBAgQIECAAAECBAgQIECAQL4FBF3y3T/VEyBAgACBcgKCLuaCAAECBAgQIECAAAECBAgQIECAAAECBAgQIECAAAECBAgQIECAAAECBAgQIEAglwKCLrlsm6IJECBAgEBVAUEXA0KAAAECBAgQIECAAAECBAgQIECAAAECBAgQIECAAAECBAgQIECAAAECBAgQIJBLAUGXXLZN0QQIECBAoKqAoIsBIUCAAAECBAgQIECAAAECBAgQIECAAAECBAgQIECAAAECBAgQIECAAAECBAgQyKWAoEsu26ZoAgQIECBQVUDQxYAQIECAAAECBAgQIECAAAECBAgQIECAAAECBAgQIECAAAECBAgQIECAAAECBAjkUkDQJZdtUzQBAgQIEKgqIOhiQAgQIECAAAECBAgQIECAAAECBAgQIECAAAECBAgQIECAAAECBAgQIECAAAECBHIpIOiSy7YpmgABAgQIVBUQdDEgBAgQIECAAAECBAgQIECAAAECBAgQIECAAAECBAgQIECAAAECBAgQIECAAAECuRQQdMll2xRNgAABAgSqCgi6GBACBAgQIECAAAECBAgQIECAAAECBAgQIECAAAECBAgQIECAAAECBAgQIECAAIFcCgi65LJtiiZAgAABAlUFBF0MCAECBAgQIECAAAECBAgQIECAAAECBAgQIECAAAECBAgQIECAAAECBAgQIECAQC4FBF1y2TZFEyBAgACBqgKCLgaEAAECBAgQIECAAAECBAgQIECAAAECBAgQIECAAAECBAgQIECAAAECBAgQIEAglwKCLrlsm6IJECBAgEBVAUEXA0KAAAECBAgQIECAAAECBAgQIECAAAECBAgQIECAAAECBAgQIECAAAECBAgQIJBLAUGXXLZN0QQIECBAoKqAoIsBIUCAAAECBAgQIECAAAECBAgQIECAAAECBAgQIECAAAECBAgQIECAAAECBAgQyKWAoEsu26ZoAgQIECBQVUDQxYAQIECAAAECBAgQIECAAAECBAgQIECAAAECBAgQIECAAAECBAgQIECAAAECBAjkUkDQJZdtUzQBAgQIEKgqIOhiQAgQIECAAAECBAgQIECAAAECBAgQIECAAAECBAgQIECAAAECBAgQIECAAAECBHIpIOiSy7YpmgABAgQIVBUQdDEgBAgQIECAAAECBAgQIECAAAECBAgQIECAAAECBAgQIECAAAECBAgQIECAAAECuRQQdMll2xRNgAABAgSqCgi6GBACBAgQIECAAAECBAgQIECAAAECBAgQIECAAAECBAgQIECAAAECBAgQIECAAIFcCgi65LJtiiZAgAABAlUFBF0MCAECBAgQIECAAAECBAgQIECAAAECBAgQIECAAAECBAgQIECAAAECBAgQIECAQC4FBF1y2TZFEyBAgACBqgKCLgaEAAECBAgQIECAAAECBAgQIECAAAECBAgQIECAAAECBAgQIECAAAECBAgQIEAglwKCLrlsm6IJECBAgEBVAUEXA0KAAAECBAgQIECAAAECBAgQIECAAAECBAgQIECAAAECBAgQIECAAAECBAgQIJBLAUGXXLZN0QQIECBAoKqAoIsBIUCAAAECBAgQIECAAAECBAgQIECAAAECBAgQIECAAAECBAgQIECAAAECBAgQyKWAoEsu26ZoAgQIECBQVUDQxYAQIECAAAECBAgQIECAAAECBAgQIECAAAECBAgQIECAAAECBAgQIECAAAECBAjkUkDQJZdtUzQBAgQIEKgqIOhiQAgQIECAAAECBAgQIECAAAECBAgQIECAAAECBAgQIECAAAECBAgQIECAAAECBHIpIOiSy7YpmgABAgQIVBUQdDEgBAgQIECAAAECBAgQIECAAAECBAgQIECAAAECBAgQIECAAAECBAgQIECAAAECuRQQdMll2xRNgAABAgSqCgi6GBACBAgQIECAAAECBAgQIECAAAECBAgQIECAAAECBAgQIECAAAECBAgQIECAAIFcCgi65LJtiiZAgAABAlUFBF0MCAECBAgQIECAAAECBAgQIECAAAECBAgQIECAAAECBAgQIECAAAECBAgQIECAQC4FBF1y2TZFEyBAgACBqgKCLgaEAAECBAgQIECAAAECBAgQIECAAAECBAgQIECAAAECBAgQIECAAAECBAgQIEAglwKCLrlsm6IJECBAgEBVAUEXA0KAAAECBAgQIECAAAECBAgQIECAAAECBAgQIECAAAECBAgQIECAAAECBAgQIJBLAUGXXLZN0QQIECBAoKqAoIsBIUCAAAECBAgQIECAAAECBAgQIECAAAECBAgQIECAAAECBAgQIECAAAECBAgQyKWAoEsu26ZoAgQIECBQVUDQxYAQIECAAAECBAgQIECAAAECBAgQIECAAAECBAgQIECAAAECBAgQIECAAAECBAjkUkDQJZdtUzQBAgQIEKgqIOhiQAgQIECAAAECBAgQIECAAAECBAgQIECAAAECBAgQIECAAAECBAgQIECAAAECBHIpIOiSy7YpmgABAgQIVBUQdDEgBAgQIECAAAECBAgQIECAAAECBAgQIECAAAECBAgQIECAAAECBAgQIECAAAECuRQQdMll2xRNgAABAgSqCgi6GBACBAgQIECAAAECBAgQIECAAAECBAgQIECAAAECBAgQIECAAAECBAgQIECAAIFcCgi65LJtiiZAgAABAlUFBF0MCAECBAgQIECAAAECBAgQIECAAAECBAgQIECAAAECBAgQIECAAAECBAgQIECAQC4FBF1y2TZFEyBAgACBqgKCLgaEAAECBAgQIECAAAECBAgQIECAAAECBAgQIECAAAECBAgQIECAAAECBAgQIEAglwKCLrlsm6IJECBAgEBVAUEXA0KAAAECBAgQIECAAAECBAgQIECAAAECBAgQIECAAIEWF9i+fXt861vfit/85jfxwgsvxL59+w6ItLW1xWGHHRbHH398nHvuufGBD3wgxowZ0+Jitk+AAAECBAgQIECAQFYEBF2y0gl1ECBAgACBoRMQdBk6SysRIECAAAECBAgQIECAAAECBAgQIECAAAECBAgQaEqB+fPnx+bNm4v2NmrUqLj99ttj3LhxTbnnVtnUs88+GwsXLoynn366ri0fccQRMWXKlJgxY0aMHTu2rmfd3DoCd9xxR6xbt65kwyk8NWfOnKj0B4mtI2SnBAgQIECAAAECQyEg6DIUitYgQIAAAQLZEhB0yVY/VEOAAAECBAgQIECAAAECBAgQIECAAAECBAgQIFCnQAphpD+0nzdvXp1Pur1WAUGXWqUOzX3ptJWtW7fG7t27Y8KECdHR0TGgF//kJz+J1atXR29v74Ceb29vj1tuuSVOPfXUAT3voeER+Oc//1k4tec1r3lNQ0/m2bJlS1x99dWxZ8+eko1OnTo1Zs6cOTwA3kqAAAECBAgQINB0AoIuTddSGyJAgAABAiHoYggIECBAgAABAgQIECBAgAABAgQIECBAgAABAgRyK9D3j1nSH91/5CMfic7Oztzup2/haR/bt28v2suIESNixYoVccoppxzSPQq6HFLuqi979NFH49prry2EXPZfAwkNbNiwIW699dYBh1zSu0ePHh3pxI6jjjoqO0AqqSiQ/nsye/bsQshl/3X22WfHDTfcEOm/n0N57dq1q3Biy9///veSZQcyr0NZm7UIECBAgAABAgSaT0DQpfl6akcECBAgQEDQxQwQIECAAAECBAgQIECAAAECBAgQIECAAAECBAjkUuCyyy6L5557rqT2adOmNUXYRdAll2PZ0KK7u7tjxowZ8e9//7voPSmkcN1118U555xT0/v/8pe/xJVXXlkUlqnpwYNuOumkk+K2224byKOeGQaBK664IlLvD76mT58eH/7wh4e0ohSAWrduXcmaZ555ZixZsmTIgzVDWrzFCBAgQIAAAQIEcicg6JK7limYAAECBAj0KyDo0i+RGwgQIECAAAECBAgQIECAAAECBAgQIECAAAECBLIoUOkPWVKtzRB2EXTJ4tQNb01PPvlkzJ07N/bu3VtSyCWXXBJdXV01FXjVVVfFE088Ufbe1772tTFr1qx485vfHCNHjjxwTzqh4w9/+ENs3Lgxfvvb30ZPT0+ce+65sWDBgpre6abhFUihwBSSevHFF0sKmTx5cixbtmzICtyyZUtcffXVsWfPnqI1J0yYEKtWrYqOjo4he5eFCBAgQIAAAQIECCQBQRdzQIAAAQIEmk9A0KX5empHBAgQIECAAAECBAgQIECAAAECBAgQIECAAIGWELj00ktLTrbou/G8h10EXZpnjCsFVOoNGDz11FPxmc98pmzQpdZ5T2uk01wODiG0tbXF5ZdfHum7quXauXNnYY1jjjmmltvdM8wC6RSgT37yk/Hf//63pJK3vOUtsXjx4iGpMAWi5syZE3//+9+L1hs9enSsXr06xo8fPyTvsQgBAgQIECBAgACBvgKCLuaBAAECBAg0n4CgS/P11I4IECBAgAABAgQIECBAgAABAgQIECBAgMD/sXcn0FKUZ/7HHza5sijrJYgiEAaChrAm+UtQEziAh6ORAySCRlQuhEWQNWDYVNYElUX2ADeoM6JRHDLiAgZychAYE0UYBg1kwiougIBsApfr/Z+nPE16qepaurq7uutb58yJw616630/79u3q+q+v3oRQCAUAlu3brWdnO108n8QwQi6BLFXvNXJr6CLVYhAV1556qmnpHnz5rYVXL16tTz33HMJ+7Vq1Upmzpwp5cuXty2DHXJTYNKkSfL+++/HVF4DTmPGjJHOnTv70qgVK1bImjVrYsrSkMv8+fOlQYMGvpyDQhBAAAEEEEAAAQQQiBcg6MKYQAABBBBAIP8ECLrkX5/SIgQQQAABBBBAAAEEEEAAAQQQQAABBBBAAAEEEEAgNALPPvusvPjii0nbm6thF4Iu+TOM/Qq6qMjRo0dl7NixcuzYMQOocuXKMmrUKLn99tsdgU2ePFnee++9mH017KAhiA4dOjgqg51yU0CDUuPHj5e9e/caDahQoYKxgs99993nS4P27NljjM3o1YI0hKUBqpYtW/pyDgpBAAEEEEAAAQQQQMBMgKAL4wIBBBBAAIH8EyDokn99SosQQAABBBBAAAEEEEAAAQQQQAABBBBAAAEEEEAAgVAJ5GvYhaBL/gxjP4MuqaqYjaurr75ali9fLrVr1061eI4PsYCOIV1p68SJE0bYpaysTIYPHy5Wkw5DTEXTEUAAAQQQQAABBHwWIOjiMyjFIYAAAgggEAABgi4B6ASqgAACCCCAAAIIIIAAAggggAACCCCAAAIIIIAAAgggkJpAPoZdCLqkNiaCdHTQgy41a9aU4uJiKSgoCBIbdUEAAQQQQAABBBBAAAEEHAkQdHHExE4IIIAAAgjklABBl5zqLiqLAAIIIIAAAggggAACCCCAAAIIIIAAAggggAACCCBgJZBvYReCLvkz1oMedCksLBT9/LAhgAACCCCAAAIIIIAAArkoQNAlF3uNOiOAAAIIIJBcgKALIwQBBBBAAAEEEEAAAQQQQAABBBBAAAEEEEAAAQQQQCBvBPIp7ELQJW+GpRB0yZ++pCUIIIAAAggggAACCCAQPAGCLsHrE2qEAAIIIIBAqgIEXVIV5HgEEEAAAQQQQAABBBBAAAEEEEAAAQQQQAABBBBAAIFACeRL2IWgS6CGVUqVIeiSEh8HI4AAAggggAACCCCAAAJJBQi6MEAQQAABBBDIPwGCLvnXp7QIAQQQQAABBBBAAAEEEEAAAQQQQAABBBBAAAEEEAi9QD6EXdIRdLl8+bJs2LBBXn31Vfnss8+ktLT0ylgpV66cVKlSRb7//e/LL37xC2nQoMGVn/3617+WHTt2xIwr3Xf58uVSq1YtT+Pt66+/lvfee0/+4z/+Qw4cOCCXLl2KKadixYpGHX76059K165dRf9/N9uJEydk4MCBcv78+ZjDevfuLUVFRVf+LVKP559/3qiHGkVvet5GjRrJ/fffL+3bt5fy5csnrYZZv7mpt+4bX8fo483Kt+qLVOuiY2LUqFHSpUuXmCa4qYPTtqv7n//8Z1m3bp3RDyUlJVJWVnblcHW/9tprpWPHjoZPYWGh06Jt97tw4YJs3LhRXnvtNTly5EjCGFCHypUry8033yz33HOP8b9248D2pHE7ZKL9Zp/jChUqyLx586Rp06Zuq3xl/3379snLL78sf/vb3+Srr74S/UxFtoidfob69u3r6DNkVRGzwJjZGLX7PVepUiWjD/X33E033eS53RyIAAIIIIAAAgggEBwBgi7B6QtqggACCCCAgF8CBF38kqQcBBBAAAEEEEAAAQQQQAABBBBAAAEEEEAAAQQQQACBQAnketjF76DLmjVrZNWqVQmT+K06rWHDhjJ9+nSpW7eu+Bl00Unwb731lvzud7+TixcvOhozGiro1q2bDB061HHgxUnQ5Y9//KMUFxcnhGysKqWBkscff1xatmxpWe9UwyVacJiCLhpKWLx4saxfvz4mIGE3MOrVqyfjx4+XFi1a2O1q+fNjx47J7NmzZffu3TGhGrsCNfTyy1/+Uu64446UAy+ZbL/fQZctW7YYIZmzZ8/akV35uQbHNLz20EMPOf4sRw62C7ro7xYN32lgKTrEl6xyderUkd/85jcxwT7HjWFHBBBAAAEEEEAAgcAIEHQJTFdQEQQQQAABBHwTIOjiGyUFIYAAAggggAACCCCAAAIIIIAAAggggAACCCCAAAIIBE0gl8MufgVddLWKyZMny//+7/+67h5d7WH06NHy9ttv+7Kiy8mTJ41wwuHDh13XRQ+oWrWqMSndyeoTyYIu9913n2cTXUFi5MiRxiozZhtBF+cr/OzatUumTJkiOka9bNoX3bt3NwJQblZY0UCEhr5eeeUVVwGX+Dp+97vflWnTpklBQYGX6kum2+9X0EWDLY8++qj885//9NRuPUhX59EgnZPPcuQkyYIuutqSrj70+eefu66TrvAyY8aMpAE214VyAAIIIIAAAggggEBGBQi6ZJSbkyGAAAIIIJARAYIuGWHmJAgggAACCCCAAAIIIIAAAggggAACCCCAAAIIIIAAAtkSyNWwix9BFw0QjBkzRvbt2+eZX8ME1atXl9OnT8eUoaub6OoJtWo5CzboJHUNuZw/f95zXfRAXU3jt7/9rTRv3jxpOVZBlx49eshf//pX+eSTTzzXQ1elmDlzpunEeIIuzsbDhg0bjNVAysrKPPdD5MB27drJ1KlTHYVddAUVDdd88MEHKZ9XC7juuutk0aJFrsMu2Wi/H0GXo0ePyrBhw+TMmTMp+2mQbsKECdKhQwdHZVkFXfr162eEls6dO+eoHLOdNESnKwsVFhZ6LoMDEUAAAQQQQAABBLInQNAle/acGQEEEEAAgXQJEHRJlyzlIoAAAggggAACCCCAAAIIIIAAAggggAACCCCAAAIIBEYgF8MufgRdJk2aJO+//37SftAJ3rq6gm5ffvml48niboIuOjleV92wmoiuq3HUr19fdIWMixcvyt///nfRY3TlDbPNyaR0q6CLhlQ07BC/6aoOtWvXNsISWgddfcbq/Hpso0aNjIBD/EoiuqJEfAjg0KFD8vTTTyeUp2EdDQ3Eb9/61rekWrVqpm03GxdWfWFWl8cee0zUJnrTsNITTzyRcD5tmwY54lcscVMHs0bYhTz0vHXq1DFW+6hZs6YxHj7++GOjX6w2DTANGjQo6VjX/tTPRLKQi56vVatWVz4Tx44dk927dxufDautY8eOMnHiRMe/77LV/lSDLnafYwXQz+YNN9xgBNF03GvILpldstBYPKhZ0EX30cBMaWlpgr+O20gQT3/3aFgvWbDKbT867nB2RAABBBBAAAEEEEi7AEGXtBNzAgQQQAABBDIuQNAl4+ScEAEEEEAAAQQQQAABBBBAAAEEEEAAAQQQQAABBBBAIBsCuRZ2STXosnHjRiNcYTaxWyeG33vvvfLzn/9cdKJ59KYhkDfeeEOKi4uTBgucBl10VZmHH37YdAUVrcf9998vP/vZzxICIxpKePnll+X55583ncSuq3hMnz7dcihZBV3iD9BQg640owGH+G3nzp0ya9Ys04n6utKNhiacrEZhNUG/devWRvlutlRDJmbH6yoW+vlwuqVSh2RhiauuusoIq9xxxx2mq7OoowZyjh8/nlBV7Q9dvahz586WzUj2mUg2DrRADbyMHTvWCGDFb/oZ0lWGbrrpJlvCbLY/laCLfo6HDx9uBI7MtmR+euzSpUtFAz5mv4+cBNf0nFafo+j66Djo2rWrDB48OCGgpb9TNm/eLHPmzJFLly4lNEPDbgsXLpSGDRva9iM7IIAAAggggAACCARLgKBLsPqD2iCAAAIIIOCHAEEXPxQpAwEEEEAAAQQQQAABBBBAAAEEEEAAAQQQQAABBBBAICcEcinskkrQRSeWFxUVJazcoZ2kk8rnz58vDRo0SNpnWsaECRPko48+Mt3PadBFVz1Zt25dQhlO67Fr1y6jHvGrsOiqHzNnzjRW3zDb7IIulStXlmnTpknLli1tHayCOrfeeqtRN7uNoMu/hMzCFvrTunXrGuPSLHAU7athhSlTppiuVKSrwCxfvjwh4KDH63geOHCgaUjGyWowkTJSHQvZar/WP5WgywsvvGCEzuI3DZboak133nmn3cdA9LM8efJk0wCdfo718xy/QlJ0oXZBFx07Tz75pO3vtmRho379+knfvn1t28IOCCCAAAIIIIAAAsESIOgSrP6gNggggAACCPghQNDFD0XKQAABBBBAAAEEEEAAAQQQQAABBBBAAAEEEEAAAQQQyBmBXAm7pBJ00WCJBkziN12xQMMEjRs3dtRfyVZjcRJ0OXLkiLGay8WLF2POpytg6KR2u5BJ5CBdYUZXWohfDaJFixbG6gxmW7Kgi9vzb9++3ZigryGL6E3DGatWrUo6OV/3J+jyjZqukKPBoHhHpyt6ROz1eB1XBw4ciOkPDV1omEMDSPHbjh07ZOLEiQnnbt68uTGGkgUsosv68MMPjRWA4oNXGrLQVZAKCgosP1vZbL9WymvQxeqzpN66yovVpEIzCKvgmpalY6Njx46WfsmCLm7H0KuvvmqEouI3/Z00e/ZsR78f2QkBBBBAAAEEEEAgOAIEXYLTF9QEAQQQQAABvwQIuvglSTkIIIAAAggggAACCCCAAAIIIIAAAggggAACCCCAQAAE5s6dKxs2bAhATXK/Cn369BENm2Rr8xp00RDA4MGD5fDhwwlVv//+++Xee+911SSrsIqToMuCBQtEQyrxFzoOPwAAIABJREFUm9MVNCLHWbVJQwXLli2TwsLChHMkm5w/bNgw6d69u2MHDfz0799fTp48GXOMEwM9gKDLN2xTp06Vbdu2JbjrSis9e/Z03B+6o1XgxGqVHbOAm4YrRowYId26dXN1bv18HTx4MOYYDZFpGKthw4aWZWWz/Vopr0EXXclFV3SJ35yswmKGsWLFClmzZk3Cj5IF15J9jipUqCCzZs1yHJzTsj799FMZMmRIQghPf5foWMmHjeuB9PVi165dZdSoUek7ASUjgAACCCCAgGsBgi6uyTgAAQQQQACBwAsQdAl8F1FBBBBAAAEEEEAAAQQQQAABBBBAAAEEEEAAAQQQQMCZgJOVSpyVxF4qoJPgzUIamdLxGnQ5dOiQaJCjpKQkpqrVq1c3VpyoVq2a6yaYTZC3C3mcPXvWCIecOXPGl3qYrVKjfaSTjbt06ZLQJqugyw033CBLly51vIJHpGCvIQE9nqCLiFV/1KlTx1hZI9lKKFYD1ixwYrXKzt69e2XTpk0xRWlAQgNPDRo0cPWZmDdvnqxfvz6hLP33pk2bmpaV7fZrpbyMYQ15aRDp+PHjMe3SVZF0dagmTZq4stOdtcyioiJjTERvdmVafY5uueUWmTJliut6mP2Otfu95vokWTqA64H0w2c7DJv+FnIGBBBAAAEEckuAoEtu9Re1RQABBBBAwIkAQRcnSuyDAAIIIIAAAggggAACCCCAAAIIIIAAAggggAACCOSAgE7YLisry4Ga5k4V27ZtKzNmzMhKhb0GXdauXWuschK/6aoVI0eO9NQWL0GXrVu3yvTp0xPGpNWKG3YVs1qBwao8q2BB69atjdUf3G5qqrbRmwYlkoUbIvsSdBGxGg/6e2v48OFuu8PYf+XKlfLKK6/EHJuJoILZee3GQhDa7yXosnPnTpkwYYLoqkrRW7NmzYygi9fNapWYfv36Sd++fU2Ltfoc9e7d2wjOuN3GjRsnu3btyvj4cVtPL/tzPeBFzd0x2Q7DuqsteyOAAAIIIJD/AgRd8r+PaSECCCCAQPgECLqEr89pMQIIIIAAAggggAACCCCAAAIIIIAAAggggAACCOSpgNXEjjxtbkaa9ZOf/ER0MnQ2Nq9Bl5kzZ8rmzZtjqqwTcidNmiQdOnTw1BQvQRezVS9SqYdOtH/wwQfl2LFjMW248cYbjRVa4je/gy5ewg2ROhF0ESN8FR8USmU8qO2RI0eMVZdKS0uvdL+uWNSjRw9PKxc5/XB4GQtBaL+XoMvq1avlueeeS6BJFkhx4qgr7IwePTqm7/S4li1byuzZs02L8Dvo4uX3mpO2BWEfrgcy0wtvvvlmZk7EWRBAAAEEEEDAVoCgiy0ROyCAAAIIIJBzAgRdcq7LqDACCCCAAAIIIIAAAggggAACCCCAAAIIIIAAAgggYC7AxFZ/R0b58uXl9ddf97dQF6V5Dbr0799fdPWT6K1y5cqyZMkSqV+/vosa/GtXLxPCBw8eLAcPHvS1HmYrMFxzzTXGyh4acIjeCLqYd7XZuCosLJRnn33W8dgwK8NuJRWzvkt1XDqusM87egm6BKH9XoIuZsfo78Y5c+ZI8+bNPcteuHBB9HfVyZMnY8qoWbOmFBcXS0FBQULZBF2cc8+dO1c2bNjg/AD29CRA0MUTGwchgAACCCCQFgGCLmlhpVAEEEAAAQSyKkDQJav8nBwBBBBAAAEEEEAAAQQQQAABBBBAAAEEEEAAAQQQ8E+AoIt/llpSnz59RCf0Z2vzEnSxmjxuFQZx2ja3QZezZ89KUVGRnD59OuYUySaxO6mLm3oQdDEXzVbQxey8qY5LJ2PGyT46VtavX2+shKSrxFy+fFl0BSE3W4UKFURXMWratKnpYUFov5egi5dQk1O3ESNGiK7sEr1dffXVsnz5cqldu3ZCMQRdnMp+s5+G11566SUpKytzdyB7OxYg6OKYih0RQAABBBBIuwBBl7QTcwIEEEAAAQQyLkDQJePknBABBBBAAAEEEEAAAQQQQAABBBBAAAEEEEAAAQQQSI8AEzucuerk3xdffDHpztkOuWjlvARdrMIdblfsiMdxEzDRY63q4ayH3O2lAYNnnnlGmjRpEnMgQRdzx2wEXawCWKmOS3cjJXZvDbK89dZbsmrVKjlz5kwqRRnHJgu6BKX9boMuXlZdcQM5efJkee+992IOSeZI0MWNLvv6KcD1lZ+alIUAAggggEB6BPi+To8rpSKAAAIIIJBNAYIu2dTn3AgggAACCCCAAAIIIIAAAggggAACCCCAAAIIIICAjwJM7LDHzJWQi7bEz6BLs2bNZP78+fZAFnu4DbocOnRIhg0bJiUlJZ7P6fRAq4nxBF3MBbMRdElXAMvpGInfTwMTGrI4deqU1yISjksW0AhK+90GXdJd75UrV8orr7wSY0nQxbchSUE+CnB95SMmRSGAAAIIIJAmAb6v0wRLsQgggAACCGRRgKBLFvE5NQIIIIAAAggggAACCCCAAAIIIIAAAggggAACCCDgpwATO5Jr5lLIRVviZ9CldevWMmvWLM/DzW3QxWrlBc8VSHIgQReRKlWqyPLly6VWrVq2xGEPumzatEnmzJkjpaWltlblypWT8uXLJ+ynq8GUlZXF/DtBF1vOhB0Iurg344jsCHB9lR13zooAAggggIAbAb6v3WixLwIIIIAAArkhQNAlN/qJWiKAAAIIIIAAAggggAACCCCAAAIIIIAAAggggAACtgJM7LAmyrWQi7aEoIvtkDd2IOhC0MXZSBHZtWuXTJgwQS5fvpxwiIZarrvuOuncubN06tRJ6tWrZ1ms24BGuldGcdr+oK3oMm/ePFm/fn1M9VnRxWlvsl8mBbi+yqQ250IAAQQQQMCbAN/X3tw4CgEEEEAAgSALEHQJcu9QNwQQQAABBBBAAAEEEEAAAQQQQAABBBBAAAEEEEDAhQATO8yxcjHkoi3xM+hSv359KS4udjGaYnd1u6LLF198IQMHDpSvvvoqpqC6detKhw4dPNfD7MCrr75aevXqJdWqVYv5sVW4wOvqNm7DDdGVsVrhxktdzMZF0Fd00RVQHnzwQTl27FhMHxUWFop+PjOxXbhwQYqKikTHRfx2/fXXy8yZM0XHp5PN7VgIQvu1XW6DLmrWv39/OXnyZFr6zW19rD5HvXv3NvrW7eb295rb8tk/fwS4vsqfvqQlCCCAAAL5K8D3df72LS1DAAEEEAivAEGX8PY9LUcAAQQQQAABBBBAAAEEEEAAAQQQQAABBBBAAIE8E2BiR2KH5mrIRVviJehiNaFeJ/CvWrVKypcv72nUu50QbhUyadmypcyePdtTHdweRNDFXMxsXLkNnHgJ25gdU7NmTSOAVVBQ4LZ7Xe+/bt06WbRoUcJxbdq0kenTp7v6bLgNulh9njPZfq2D22CJVb2rVq0qK1askBo1arjuh+gDBg8eLAcPHowpo3LlyrJkyRLRcF78RtAlJW4OTkGA66sU8DgUAQQQQACBDAnwfZ0haE6DAAIIIIBABgUIumQQm1MhgAACCCCAAAIIIIAAAggggAACCCCAAAIIIIAAAukUYGJHrG4uh1y0JV6CLnqc2eRxXfVk+fLlUrt2bU9D0G3QJV2BGzeVJ+hirpWtoIvZGEp1XLoZD1ahCg2/NGjQwE1R4iXoku32awO9BF2sjnnmmWekSZMmrtyidz579qyxCsvp06djyrjmmmsM3/gVmnQngi6euTkwRQGur1IE5HAEEEAAAQQyIMD3dQaQOQUCCCCAAAIZFiDokmFwTocAAggggAACCCCAAAIIIIAAAggggAACCCCAAAIIpEuAiR3/ks31kIu2xGvQZebMmbJ58+aYYaYrucyYMUNat27tafi5DbroSUaMGCF79+6NOV+y1Ro8VSzJQQRdzHGyFXRZtmyZrF271tdx6XTMnDp1SgYMGCDnzp2LOaRZs2Yyf/58p8Vc2c9L0CWb7Y9U3EvQxep36aBBg6RHjx6u7SIH6O+G0aNHS2lpqeM+IejimZsDUxTg+ipFQA5HAAEEEEAgAwJ8X2cAmVMggAACCCCQYQGCLhkG53QIIIAAAggggAACCCCAAAIIIIAAAggggAACCCCAQLoEmNjxjWw+hFy0HV6DLhom0En18VuvXr2Myf5eNi9BF6t+ePjhh+XOO+/0Ug1XxxB0MefKVtBl69atMn36dCkrK4upWCrjcvv27fK73/1OSkpKrpRZvXp1mThxotStW/fKv+3bt08eeeSRhFCFBr9mzZrlalzpzl6CLtlsf6SBXoIuO3bsMDx1laborUWLFjJnzhzXdpEDVqxYIWvWrEk4vl+/ftK3b1/Tcgm6eObmwBQFuL5KEZDDEUAAAQQQyIAA39cZQOYUCCCAAAIIZFiAoEuGwTkdAggggAACCCCAAAIIIIAAAggggAACCCCAAAIIIJAuASZ25E/IRceI16DLoUOHZNiwYTGT/7W8OnXqyPLly6WgoMD1EBw3bpzs2rUr5rgqVaoY5dWqVcu0vJ07d8qECRMSJsjXr19fFi9e7KkebipO0MVcK1tBF6v+SGVczps3T9avXx/T0KpVq4qGKGrUqHHl360CEl6DLk899ZRs3Lgx5rwVKlQQrU/Tpk1N4bPZ/kiFvARdLly4IP3795eTJ0/GtKtixYrGajhNmjRx87E09tUyi4qKRE2iN7syCbq4puYAnwS4vvIJkmIQQAABBBBIowDf12nEpWgEEEAAAQSyJEDQJUvwnBYBBBBAAAEEEEAAAQQQQAABBBBAAAEEEEAAAQQQ8Fsg7BM78mUll8i48Bp00eNHjBghe/fuTRhiAwcOlJ49e7oaenv27JGxY8fK5cuXY46zC7roChCDBw+Ww4cP+1KPSCEauHnrrbdk+PDhScMyBF3MuzlbQRetzdSpU2Xbtm0xFStXrpyMGjVKunTp4mpcWoUlmjVrZgQwojerFV3q1asnxcXFUr58ecfn1vGnAa74z4Nd0CWb7Y80zkvQRY9dsGCBvPHGGwlG7dq1M1bpcbu98MIL8vzzzycc1qhRI1m0aJFlfxB0cSvN/n4JhP36yi9HykEAAQQQQCCdAnxfp1OXshFAAAEEEMiOAEGX7LhzVgQQQAABBBBAAAEEEEAAAQQQQAABBBBAAAEEEEDAd4EwT+zIt5CLDo5Ugi5vv/22zJ07V8rKymLGmYZTlixZIoWFhY7Gn4YJHn74Yfnkk08S9rcLuugBVvXQlRtmzpwpLVu2dFSPyE5Hjx6VoUOHyrlz56RmzZry5JNPSoMGDUzLCFLQxWqVHW3/7NmzXRmYjQsnfRE5STaDLlar/OgqLLrKj9NxqW1ZtmyZrF27NsFOx+udd94Z8++nTp2SAQMGGOMmetOAy7Rp06Rt27aO+iB6/MUfoGXNmTNHmjdvbllWttofqZDXoIu2e9CgQcZKLNGbhpQ0cGb13WMGYRUU0rI0QNSxY0dLP4IujoYpO6VBIMzXV2ngpEgEEEAAAQTSIsD3dVpYKRQBBBBAAIGsChB0ySo/J0cAAQQQQAABBBBAAAEEEEAAAQQQQAABBBBAAAEE/BMI68SOfAy56KhIJeiiE9I1EPLpp58mDLBq1arJvHnzLAMikQPOnj0r48aNk/3795sOUifhCl3VRYMHBw4cSCijUqVK8vjjjzsOGegE+cmTJ8vFixevlKWraIwePVo6deqUUH6Qgi5Wdalevbqxooj2idMtl4Mu2kazsIX+e/369eWZZ55xZLF69WpjRZD4IFetWrVk5cqVpiv96Dj56KOPEpidhmy2bNlihJIuXbpk2lVOV6bJVvut7J2sRKPHrlixQtasWZPQ9mSfwfidNagyfvx4OX/+fEI5GhDSoFCy1XUIujj9LcF+fguE9frKb0fKQwABBBBAIJ0CfF+nU5eyEUAAAQQQyI4AQZfsuHNWBBBAAAEEEEAAAQQQQAABBBBAAAEEEEAAAQQQQMB3gTBO7MjXkIsOjlSCLnr89u3bjWCIhk3iN52cfu+998rPf/5z0dVVorfLly/LG2+8YQQwokMl8WU4CbroMXv27JGxY8eKlhu/aTigffv2MmrUKGOFFrNNAzeLFi2Sv/zlLwnBBj1+zJgx0rlz54RDgxR00cr179/fNHikq48MGTIk6QT/6MbletAl2aoolStXNsbCrbfeaupx7NgxYwWWf/zjH6ZjyWos6M6bN2+WWbNmJYwh/ZnV50E/O9u2bZPf/e53ovVOtulYHDFihHTr1i3pftlqv1bK64oueqyG53T1lo8//ti0fW3atDFWZDELbeln/w9/+IO88MILUlpamnC805WmCLr4ftlAgQ4Fwnh95ZCG3RBAAAEEEAiMAN/XgekKKoIAAggggIBvAgRdfKOkIAQQQAABBBBAAAEEEEAAAQQQQAABBBBAAAEEEEAguwJhm9jxpz/9SZ5++umk6H369DECI7m4pRp00TYvW7ZM1q5dm7T5uqLFtddea+zz5Zdfyrlz5xxxOQ26aGEbNmwwVpGJX4Ej+kRajxtuuEF0ZQfdNCBz+PDhpPXp0aOHDBo0yLS+QQu6LFiwwAgQmW0atKhdu7bxI61327Zt5YknnjDdN9eDLk7Gg67qoSu8fPe73zVWZzl06JDs3bvX81jQcyZbXSgaWvsispmFMpJ9OHr37i1FRUW2nx+7z0M62q+VSiXooscnC+lEGq2/S26++WapW7eu8ftk9+7dcvz4ccvPvtsVYUaOHJkQlnHqHt8xZh5ufq/ZdjQ75I1A2K6v8qbjaAgCCCCAQKgE+L4OVXfTWAQQQACBkAgQdAlJR9NMBBBAAAEEEEAAAQQQQAABBBBAAAEEEEAAAQQQyH+BsE3s0JBDshVHcjnkoqPVj6CLTu6fNGmSfPDBB54/ALpSRdOmTRNW0XA7IXzTpk0yZ84c0xUdvFTurrvuksGDB1uuhBK0oMv+/fuNFT9KSkpsm9u6dWtj9RGzLR+CLtouu7CHLVLUDrqiz+jRo21XxXES1LA7r34e/u3f/s34PMQHt1q2bCmzZ8+2K8L4eTban2rQReuthsOGDZMzZ844ameyndyEXLQcVnRJmZwCPAqE7frKIxOHIYAAAgggkFUBvq+zys/JEUAAAQQQSIsAQZe0sFIoAggggAACCCCAAAIIIIAAAggggAACCCCAAAIIIJB5gbBN7LBqr8rneshF2+BH0EXLuXz5skyfPl3effdd14NSJ6IPHz5cvvrqK2N1mOjNbdBFj9WJ6hq80ZUevG6ROnXr1i1pEUELumhlnaywo/uFIeii7dy1a5dMmTJFLly44Gk46Fh46KGHpFevXo6P16DGqFGjjJVz3G6RsdeoUSMjWKNBsuitevXqUlxcLNWqVXNUdKbb70fQRRt29uxZefTRR+Wf//yno3aa7aQrv+jvJQ3ROd0IujiVYj+/BcJ2feW3H+UhgAACCCCQCQG+rzOhzDkQQAABBBDIrABBl8x6czYEEEAAAQQQQAABBBBAAAEEEEAAAQQQQAABBBBAIG0CYZvYcffdd8ulS5cSPPMh5KKN8ivoEgHasmWLPPnkk0lXwYnGbNiwoTERvW7duvL222/L3LlzY1aw8BJ00fI1ePP73/9e/uu//sv4b6ebrqTRpk0b0cn6ToIEQQy6aDBi3rx5hmeyLSxBl8h4WLx4saxfvz4hOGJl5HYsxJej407P+dZbbyWsymJ1zm9/+9vy2GOPGZ8HDeYMHDhQjh8/HrO71kuDXB06dHA6rI3PQKba71fQJfp3ylNPPeUqqFSxYkX56U9/agSU9L/dbARd3Gixr58CYbu+8tOOshBAAAEEEMiUAN/XmZLmPAgggAACCGROgKBL5qw5EwIIIIAAAggggAACCCCAAAIIIIAAAggggAACCCCQVoEwTuyIbrNOMr/nnnuMgAibuYBOqt+wYYO8+uqr8tlnn0lpaemVHdVPwyvf//735Re/+IU0aNAgrYwa+ti9e7e89NJLxv9evHgxJnSg9dEVNLQed911l3Tu3FkKCgrSWqdMFa4T9hcuXGiscBPdB+XLlxdd6UL9u3fvnqnqBOI8kbG5bt06OXLkiJSUlMSMBx0LderUkS5duhgruPgxFjSwsmbNGiN4pKGV+M+DBqp+/OMfS9++faVmzZppdcpG+/1q0L59++Tll1+Wv/3tb8bqT9Er3ejnuHLlyqKr4Khj+/btRcc5GwK5JBDG66tc6h/qigACCCCAgArwfc04QAABBBBAIP8ECLrkX5/SIgQQQAABBBBAAAEEEEAAAQQQQAABBBBAAAEEEAipQFgnduiKAidPnpQZM2aEtOdpNgIIIIAAAgikSyCs11fp8qRcBBBAAAEE0iHA93U6VCkTAQQQQACB7AoQdMmuP2dHAAEEEEAAAQQQQAABBBBAAAEEEEAAAQQQQAABBHwTYGKHb5QUhAACCCCAAAIIGAJcXzEQEEAAAQQQCL4A39fB7yNqiAACCCCAgFsBgi5uxdgfAQQQQAABBBBAAAEEEEAAAQQQQAABBBBAAAEEEAioABM7AtoxVAsBBBBAAAEEclaA66uc7ToqjgACCCAQIgG+r0PU2TQVAQQQQCA0AgRdQtPVNBQBBBBAAAEEEEAAAQQQQAABBBBAAAEEEEAAAQTyXYCJHfnew7QPAQQQQAABBDItwPVVpsU5HwIIIIAAAu4F+L52b8YRCCCAAAIIBF2AoEvQe4j6IYAAAggggAACCCCAAAIIIIAAAggggAACCCCAAAIOBZjY4RCK3RBAAAEEEEAAAYcCXF85hGI3BBBAAAEEsijA93UW8Tk1AggggAACaRIg6JImWIpFAAEEEEAAAQQQQAABBBBAAAEEEEAAAQQQQAABBDItwMSOTItzPgQQQAABBBDIdwGur/K9h2kfAggggEA+CPB9nQ+9SBsQQAABBBCIFSDowohAAAEEEEAAAQQQQAABBBBAAAEEEEAAAQQQQAABBPJEgIkdedKRNAMBBBBAAAEEAiPA9VVguoKKIIAAAgggYCnA9zWDAwEEEEAAgfwTIOiSf31KixBAAAEEEEAAAQQQQAABBBBAAAEEEEAAAQQQQCCkAkzsCGnH02wEEEAAAQQQSJsA11dpo6VgBBBAAAEEfBPg+9o3SgpCAAEEEEAgMAIEXQLTFVQEAQQQQAABBBBAAAEEEEAAAQQQQAABBBBAAAEEEEhNgIkdqflxNAIIIIAAAgggEC/A9RVjAgEEEEAAgeAL8H0d/D6ihggggAACCLgVIOjiVoz9EUAAAQQQQAABBBBAAAEEEEAAAQQQQAABBBBAAIGACjCxI6AdQ7UQQAABBBBAIGcFuL7K2a6j4ggggAACIRLg+zpEnU1TEUAAAQRCI0DQJTRdTUMRQAABBBBAAAEEEEAAAQQQQAABBBBAAAEEEEAg3wWY2JHvPUz7EEAAAQQQQCDTAlxfZVqc8yGAAAIIIOBegO9r92YcgQACCCCAQNAFCLoEvYeoHwIIIIAAAggggAACCCCAAAIIIIAAAggggAACCCDgUICJHQ6h2A0BBBBAAAEEEHAowPWVQyh2QwABBBBAIIsCfF9nEZ9TI4AAAgggkCYBgi5pgqVYBBBAAAEEEEAAAQQQQAABBBBAAAEEEEAAAQQQQCDTAkzsyLQ450MAAQQQQACBfBfg+irfe5j2IYAAAgjkgwDf1/nQi7QBAQQQQACBWAGCLowIBBBAAAEEEEAAAQQQQAABBBBAAAEEEEAAAQQQQCBPBJjYkScdSTMQQAABBBBAIDACXF8FpiuoCAIIIIAAApYCfF8zOBBAAAEEEMg/AYIu+dentAgBBBBAAAEEEEAAAQQQQAABBBBAAAEEEEAAAQRCKsDEjpB2PM1GAAEEEEAAgbQJcH2VNloKRgABBBBAwDcBvq99o6QgBBBAAAEEAiNA0CUwXUFFEEAAAQQQQAABBBBAAAEEEEAAAQQQQAABBBBAAIHUBJjYkZofRyOAAAIIIIAAAvECXF8xJhBAAAEEEAi+AN/Xwe8jaogAAggggIBbAYIubsXYHwEEEEAAAQQQQAABBBBAAAEEEEAAAQQQQAABBBAIqAATOwLaMVQLAQQQQAABBHJWgOurnO06Ko4AAgggECIBvq9D1Nk0FQEEEEAgNAIEXULT1TQUAQQQQAABBBBAAAEEEEAAAQQQQAABBBBAAAEE8l2AiR353sO0DwEEEEAAAQQyLcD1VabFOR8CCCCAAALuBfi+dm/GEQgggAACCARdgKBL0HuI+iGAAAIIIIAAAggggAACCCCAAAIIIIAAAggggAACDgWY2OEQit0QQAABBBBAAAGHAlxfOYRiNwQQQAABBLIowPd1FvE5NQIIIIAAAmkSIOiSJliKRQABBBBAAAEEEEAAAQQQQAABBBBAAAEEEEAAAQQyLcDEjkyLcz4EEEAAAQQQyHcBrq/yvYdpHwIIIIBAPgjwfZ0PvUgbEEAAAQQQiBUg6MKIQAABBBBAAAEEEEAAAQQQQAABBBBAAAEEEEAAAQTyRICJHXnSkTQDAQQQQAABBAIjwPVVYLqCiiCAAAIIIGApwPc1gwMBBBBAAIH8EyDokn99SosQQAABBBBAAAEEEEAAAQQQQAABBBBAAAEEEEAgpAJM7Ahpx9NsBBBAAAEEEEibANdXaaOlYAQQQAABBHwT4PvaN0oKQgABBBBAIDACBF0C0xVUBAEEEEAAAQQQQAABBBBAAAEEEEAAAQQQQAABBBBITYCJHan5cTQCCCCAAAIIIBAvwPUVYwIBBBBAAIHgC/B9Hfw+ooYIIIAAAgi4FSDo4laM/RFAAAEEEEAAAQQQQAABBBBAAAEEEEAAAQQQQACBgAowsSOgHUO1EEAAAQQQQCBnBbi+ytmuo+IIIIAAAiES4Ps6RJ1NUxFAAAEEQiNA0CU0XU1DEUAAAQQQQAABBBBAAAEEEEAAAQQQQAABBBBAIN8rnmSGAAAgAElEQVQFmNiR7z1M+xBAAAEEEEAg0wJcX2VanPMhgAACCCDgXoDva/dmHIEAAggggEDQBQi6BL2HqB8CCCCAAAIIIIAAAggggAACCCCAAAIIIIAAAggg4FCAiR0OodgNAQQQQAABBBBwKMD1lUModkMAAQQQQCCLAnxfZxGfUyOAAAIIIJAmAYIuaYKlWAQQQAABBBBAAAEEEEAAAQQQQAABBBBAAAEEEEAg0wJM7Mi0OOdDAAEEEEAAgXwX4Poq33uY9iGAAAII5IMA39f50Iu0AQEEEEAAgVgBgi6MCAQQQAABBBBAAAEEEEAAAQQQQAABBBBAAAEEEEAgTwSY2JEnHUkzEEAAAQQQQCAwAlxfBaYrqAgCCCCAAAKWAnxfMzgQQAABBBDIPwGCLvnXp7QIAQQQQAABBBBAAAEEEEAAAQQQQAABBBBAAAEEQirAxI6QdjzNRgABBBBAAIG0CXB9lTZaCkYAAQQQQMA3Ab6vfaOkIAQQQAABBAIjQNAlMF1BRRBAAAEEEEAAAQQQQAABBBBAAAEEEEAAAQQQQACB1ASY2JGaH0cjgAACCCCAAALxAlxfMSYQQAABBBAIvgDf18HvI2qIAAIIIICAWwGCLm7F2B8BBBBAAAEEEEAAAQQQQAABBBBAAAEEEEAAAQQQCKgAEzsC2jFUCwEEEEAAAQRyVoDrq5ztOiqOAAIIIBAiAb6vQ9TZNBUBBBBAIDQCBF1C09U0FAEEEEAAAQQQQAABBBBAAAEEEEAAAQQQQAABBPJdgIkd+d7DtA8BBBBAAAEEMi3A9VWmxTkfAggggAAC7gX4vnZvxhEIIIAAAggEXYCgS9B7iPohgAACCCCAAAIIIIAAAggggAACCCCAAAIIIIAAAg4FmNjhEIrdEEAAAQQQQAABhwJcXzmEYjcEEEAAAQSyKMD3dRbxOTUCCCCAAAJpEiDokiZYikUAAQQQQAABBBBAAAEEEEAAAQQQQAABBBBAAAEEMi3AxI5Mi3M+BBBAAAEEEMh3Aa6v8r2HaR8CCCCAQD4I8H2dD71IGxBAAAEEEIgVIOjCiEAAAQQQQAABBBBAAAEEEEAAAQQQQAABBBBAAAEE8kSAiR150pE0AwEEEEAAAQQCI8D1VWC6googgAACCCBgKcD3NYMDAQQQQACB/BMg6JJ/fUqLEEAAAQQQQAABBBBAAAEEEEAAAQQQQAABBBBAIKQCTOwIacfTbAQQQAABBBBImwDXV2mjpWAEEEAAAQR8E+D72jdKCkIAAQQQQCAwAgRdAtMVVAQBBBBAAAEEEEAAAQQQQAABBBBAAAEEEEAAAQQQSE2AiR2p+XE0AggggAACCCAQL8D1FWMCAQQQQACB4AvwfR38PqKGCCCAAAIIuBUg6OJWjP0RQAABBBBAAAEEEEAAAQQQQAABBBBAAAEEEEAAgYAKMLEjoB1DtRBAAAEEEEAgZwW4vsrZrqPiCCCAAAIhEuD7OkSdTVMRQAABBEIjQNAlNF1NQxFAAAEEEEAAAQQQ8CYwadIkef/99xMOrlixosycOVNatmzprWCOQgABBBBAAAEEEEAAAQQQ8F2AiR2+k1IgAggggAACCIRcgOurkA8Amo8AAgggkBMCfF/nRDdRSQQQQAABBFwJEHRxxcXOCCCAAAIIIBAEgV//+tdSs2ZNGTduXBCqE5o6nD17Vj777DOpXr261KtXLzTtDntDN27cKE8//bSUlZXFUJQrV06GDx8uVg8Mw+T2+eefy5kzZ+Rb3/qWVKtWLUxNp60IIIAAAggggAACCCAQQAEmdgSwU6gSAggggAACCOS0ANdXOd19VB4BBBBAICQCYf2+Zv5MZgc4cwMy683ZEEAAAYIujAEEEEAAAQQQyCmB6IcT5cuXl5///OfywAMP5FQbzCr7f//3fzJy5EgpLS113RZ1uOqqq6RRo0ZG6OC2226TgoIC1+VYHfD111/LlClTYlb00LDLwoULpbCw0LfzUFDwBE6cOCGDBg0SDTlFb4RcvtE4evSoDBs2zAi5RLZ27drJ1KlTRT+XbAgggAACCCCAAAIIIIBANgTCOrEjG9acEwEEEEAAAQTCIcD1VTj6mVYigAACCOS2QBi/r5k/Yz1mdU5DhQoVpE6dOvK9731P7r77bmnSpInnQc7cAM90HIgAAgikJEDQJSU+DkYAAQQQQACBTArcd999ohPv47c+ffrkfNgllaCLWR9oAGXo0KHywx/+MOUuevnll6W4uDihnMaNG8vixYtTLp8CgiswadKkmIBTpKY9evQwAjBh3/Qztn///gSG/v37y89+9rOw89B+BBBAAAEEEEAAAQQQyJJAGCd2ZIma0yKAAAIIIIBASAS4vgpJR9NMBBBAAIGcFgjb9zXzZ9wP14oVK8pPf/pTeeihh0T/283G3AA3WuyLAAII+CdA0MU/S0pCAAEEEEAAgTQLWD2Y0NPmetjF76BLpCtq1KhhrMbSokULz72jS93u2LEj4fgqVarI8uXLpVatWp7L5sDgCmzcuFGefvppKSsri6lkmzZtZPr06aFfsURDdwMHDpTz588ndGLr1q1l1qxZwe1caoYAAggggAACCCCAAAJ5LRC2iR153Zk0DgEEEEAAAQQCIcD1VSC6gUoggAACCCCQVCBs39fMn/H+gdCQy9ixY+X22293VAhzAxwxsRMCCCCQFgGCLmlhpVAEEEAAAQQQSIdA37595dSpU5ZF53LYJV1BlwhWly5dZOTIkZ7CCZMnT5b33nsvwb1q1aqyYsUK0TANW34J6IMaXbHl7NmzMQ277rrrZNGiRVJQUJDTDTYLb+myxfPmzZOmTZs6apv+LhowYICcO3cuYf/27dvLtGnTHJXDTggggAACCCCAAAIIIICA3wJhm9jhtx/lIYAAAggggAAC8QJcXzEmEEAAAQQQCL5A2L6vmT+T+pi86667ZPDgwbbzaJgbkLo1JSCAAAJeBQi6eJXjOAQQQAABBBDIuMDWrVttJ4/natjFKuhy1VVXSZ06dSytdZL9mTNn5Ouvv7btjyZNmhgrdLgNKVit7NGuXTtjZQ+2/BOYNGmSvP/++zENq1+/vjzzzDNSrVq1nG+wH0EXRTBzKleunIwZM0Y6d+6c8040AAEEEEAAAQQQQAABBHJTIGwTO3Kzl6g1AggggAACCOSSANdXudRb1BUBBBBAIKwCYfu+Zv6M9Uh3M4+mR48exktA7TbmBtgJ8XMEEEAgPQIEXdLjSqkIIIAAAgggkCaBZ599Vl588cWkpedi2MUq6NK6dWuZNWuWrebly5dFH2SsXLlSjh49arn/9ddfLwsWLHAddlH3P/zhD0agRifyt2jRQmbMmOG6HNuGsEPWBcyCTbp6z+LFi6WwsDDr9fOjAn4FXS5cuCDjx4+XvXv3GtXSVWH0zTn33XefH9WkDAQQQAABBBBAAAEEEEDAk0DYJnZ4QuIgBBBAAAEEEEDAhQDXVy6w2BUBBBBAAIEsCYTx+5r5M8kHm/49f/369bJq1SrR/zbbypcvb7xwt23btkkLY25Alj7YnBYBBEIvQNAl9EMAAAQQQAABBHJPIB9v1lMNukT34v79+42VJk6cOGHauW3atDFWYtEbdjYEogUuXbpkrPrz97//3Rg/paWlRnhj5syZ0rJly7zB8ivokjcgNAQBBBBAAAEEEEAAAQTySiCMEzvyqgNpDAIIIIAAAggEToDrq8B1CRVCAAEEEEAgQSCs39fMn7H/MOgLXefNmydvv/226c7169c3XvxZUFBgXxh7IIAAAghkVICgS0a5ORkCCCCAAAII+CWQbzfrfgZd1Fhv1OfMmSO6OofZNnDgQOnZs6df3UE5COSUAEGXnOouKosAAggggAACCCCAAAIuBcI6scMlE7sjgAACCCCAAAKOBbi+ckzFjggggAACCGRNIMzf18yfcTbsli1bJmvXrk3YuVy5csbLZDt06OCsIPZCAAEEEMiYAEGXjFFzIgQQQAABBBDwWyCfbtb9DrqotYZdlixZIuvWrUugr1KlivGzwsJCv7uF8hAIvABBl8B3ERVEAAEEEEAAAQQQQACBFATCPLEjBTYORQABBBBAAAEELAW4vmJwIIAAAgggEHyBsH9fM3/GfoxeuHBBhg4dKp9++mnCzrfeeqtMmDDBvhD2QAABBBDIqABBl4xyczIEEEAAAQQQ8FsgX27W0xF0UWu9UR8+fLh8/PHHCfQdO3aUiRMn+t0llIdA4AUIugS+i6ggAggggAACCCCAAAIIpCAQ9okdKdBxKAIIIIAAAgggYCrA9RUDAwEEEEAAgeAL8H0twvwZ+3GqL4pdtGhRwo5169aVVatWSfny5e0LYQ8EEEAAgYwJEHTJGDUnQgABBBBAAIF0CeTDzXq6gi5qvn//fhkxYoSUlJTEdEFBQYHo0qys6pKukUm5QRUg6BLUnqFeCCCAAAIIIIAAAggg4IcAEzv8UKQMBBBAAAEEEEDgXwJcXzEaEEAAAQQQCL4A39ff9BHzZ5KPVV3NZciQIXLx4sWYHatUqSLLly+XWrVqBX+wU0MEEEAgRAIEXULU2TQVAQQQQACBfBbI9Zv1dAZdtN+nTp0q27ZtSxgC9957r9x///1Jh8bbb78tc+fOlbKyspj9evfuLUVFRZ6G1eXLl+Wvf/2rvPTSS3LgwAEjhBNdfrly5aRSpUrSqFEjueeee+QHP/iBVKxY0dO5zA76+uuv5b333pPnn3/eOL/WJ3q76qqr5Oabb5Zf/OIXctNNN1350YkTJ2TgwIFy/vz5K/+mdR01apR06dLFsn5mwQoNGOm4jd6OHDki//7v/y7//d//bTxYiTbRN4foQ5U77rhDevXqJRpU8mtTj927dxv9of8bf25toz7Y+c53viM6ZqJN/KqDrj60Zs0a0fF2/PhxKS0tjSla21+9enVp06aN0S8NGjSwPbXV2LU9MGqHZA+00hWY+fDDD2Xt2rWyfft2+eqrr0T7J7JpX1SuXNkYn/rZ0P/1860y2g8bN26U1157TXQ8xn82KlSoYIzD//f//p/07dtXatas6YaTfRFAAAEEEEAAAQQQQCADAkzsyAAyp0AAAQQQQACBUAlwfRWq7qaxCCCAAAI5KsD39b86jvkz1oNY//b+4IMPyrFjx2J20r+Dz5s3T5o2bWp6cDrnBrzwwgum8zS0TnXq1DHmovg9R+TkyZOyevVqeeedd+TLL7+MmZOgAOmcF6BzEDZs2CCvvvqqfPbZZzFzQyLzIXQ+Qvy8ELN5VXb9ZvfrjPkRdkL8HIHsCxB0yX4fUAMEEEAAAQQQ8Ekgl2/W0x102blzp0yYMCHh5rRevXpSXFycdKK8n0GXs2fPyuLFi+Uvf/lLQl2SDQO9Ob377rvloYceSjnwsmXLFnnyyScT3tBhdf4aNWrIlClTpEWLFrJv3z555JFHEm60Uw26aP9Pnz5dPv/8c0efBg026IMMfQCTSshBH+JooEI/O5cuXXJ0bt1JQzYa+NHQTSrn17J0TMyaNUs++OCDhDBVsgppv4wcOVJ++MMfWu6Wa0EXHZtPPfWU6MMUp5uGsh544AHp0aNHSn2h/fD000/Lu+++66ofbrjhBhk3bpzlAz+n7WA/BBBAAAEEEEAAAQQQ8E+AiR3+WVISAggggAACCCCgAlxfMQ4QQAABBBAIvgDf17F9xPwZ6zGrf18/evRozA52gQm/gy76d3l94ayGTJxsGgDRl4JqPapVq+bkENN9NOAzefJkOXjwoKsy/JgXoPNTXn75ZeOFtPEvPrWqTMOGDY25NHXr1pVNmzYZ8ymiXxhr129W5TI/wlX3szMCWRUg6JJVfk6OAAIIIIAAAn4L5OrNerqDLnrD2L9//4Qgha6asnDhQtGbQ6vNr6DL+vXrZcGCBY5vWM3qo8Ecvdn3soqEGsyYMUO2bt3qetjpQ4OePXvKbbfdJqNHj/Y16KKrqOi4jV8xx0kl27VrZ6zW4yVsoqt1aEBBV6nxuunDjN/+9ree+kPP6ceY0KDLpEmTTANQuRJ00Ycojz76qPzzn//02hWSSl+k2g/6+ejevbsMHTrU01j03GgORAABBBBAAAEEEEAAAVMBJnYwMBBAAAEEEEAAAX8FuL7y15PSEEAAAQQQSIcA39eJqsyfMR9p2Qy66EsvdY6HvgjUy1axYkUj7NKhQwdXh+t8mVWrVskrr7ziaW6KnkznBfTu3dvTC1m13b/61a9E50a53TTMMnz4cGMugs4XSjXowvwItz3A/ghkV4CgS3b9OTsCCCCAAAIIpEEgF2/W0x10UWZdZlVv2KI3vREdMWKEdOvWzbInUg266A3z0qVL5bXXXvOlt6tWrWqsClNYWOi4PK2DhiG8PiyInKh9+/ayffv2mNVo1NDrii768EFXVEll05U8Bg0a5KqIXbt2ycSJE6WkpMTVcWY7V6lSxQi7WC3ha3UCXQZX39ThJeATX2aTJk2M1Uh0pZnoLReCLvqmmGHDhsmZM2dS7ovq1asbwTU3n41ly5alPAYjFddVj2bOnJnQDyk3jAIQQAABBBBAAAEEEEDAlQATO1xxsTMCCCCAAAIIIGArwPWVLRE7IIAAAgggkHUBvq/Nu4D5M7Eu+hLKoqIiOX36dMwP7F4S68eKLidPnjTm5+iqKqlsGvzQF7R26tTJUTE6X2bOnDmyceNGR/vb7XTLLbcY82+cvpBVQy4PP/ywfPLJJ3ZFW/5c5+X84Ac/kL/+9a8pBV2YH+G5CzgQgawJEHTJGj0nRgABBBBAAIF0CuTazXomgi4acpk/f35CsEBDLiNHjrTsjlSDLnY3ihpcadWqlbHUqG66NOvu3bvl+PHjliGIRo0ayaJFixzfONvVQc+rIYlatWoZdTh37pzxYMNJCMNr0EVv+rX8+HPov+uKNZUrVzYCNV988UXSQIo+cNF+bdy4saOPlIZcJkyYIJcvX7bc/9prrxUNj+hKP3v27JHDhw8bJlab2/DRO++8YwQirHy17d/61rfkO9/5jnHKDz/8UD799NOkddbVbXTJ2uhNH5jowxJ1jN40DKLtit7UfcyYMQmrG2ldGjRoYDrWUn2Y5STkon1Rv359ad68uRw6dEj27duXdPni6667zvhsxId+zPrO7nOhJhqa0X5QByf9oMslaz84fajlaNCyEwIIIIAAAggggAACCLgSYGKHKy52RgABBBBAAAEEbAW4vrIlYgcEEEAAAQSyLsD3tXUXMH/mXzZ79+41QiKlpaUxYNdcc42sXLlSqlWrZgqZ6twAu7CHzjupU6eO3HzzzY7+Nq8ru+ici5YtW9p+9l544QXjJaRWm873iMzP0Hkhf//730XnMsTPs4g+vlevXjJgwADbczt9Ka3WQedG6KZzhpLNT4k+qYZ+9KW/Tl7MyvwI2+5iBwQCKUDQJZDdQqUQQAABBBBAwA+BXLpZz0TQxeoceuM7e/ZsS/JUgi4aJhg7dqxpQOH666+Xxx9/3AgRmG36Jo3HHnvMmFwfvzkJl0SO0WCHPnSIf1ChP9dybrvtNmNFFA2XRG96w71t2zZZsGBB0mCBk7qYPfSIb1ONGjXk0UcfNUI/8Zu+2UNXTdm5c6ep1a233mqEV+y2EydOGG1VWzPTrl27yuDBg01DEnZ1cBqw0Ac4AwcONIJM8Zs+uNA+15VBzLYtW7bIk08+KRcvXjStvxp07NjRjsEYDzt27IjZz80DkMiBqZST7IGOjqnbb7/deKuJ2YM07T9dknfr1q2mbTUL/cTvqG9r0VVwzMJGGmrRVYp0XJkFVnQc/uY3v5FTp06Znt/LKkO2ncYOCCCAAAIIIIAAAggg4FiAiR2OqdgRAQQQQAABBBBwJMD1lSMmdkIAAQQQQCCrAnxfJ+dn/sw3Pjr/44033kjA0jkKuuqJ1ZbOuQF33HGHDB06VDS8Er/pHAmdz3Pp0qWEn+mcG21PspdgamBF54joPI34TY/XsEzkpbTRP9f5DC+//LIRkDGba+P0haxqrS8iNZuXoHM07r77brn//vsT2qAvbtVji4uLTeeHROrqdJ4H8yOy+uuZkyOQkgBBl5T4OBgBBBBAAAEEgi6QKzfrmQi66MogGjD46quvYrpNV2xQJ6stlaCLvgnjo48+Sija6aoPycIAN954oyxdujTpENTjNSxw4MCBhP30hleDER06dEhaht5A6woV7777rul+qQZd9PiePXtK//79bVfBsHrDhN3bRSIVnzFjhuhqKvGbPoTQ0FHbtm1tP9K6MpA+LDF7mHHnnXca3sk2q/HkNCijIY9HHnnEWOElfrN7+BTZP5WHUNHnTKUcKwen41LrsWHDBuPtJGarAukDKbPQlB6nhvp2FX0TSvymwTMt0+pNNZH9k30utA2zZs1y9PYY2wHHDggggAACCCCAAAIIIOBagIkdrsk4AAEEEEAAAQQQSCrA9RUDBAEEEEAAgeAL8H1t30dhnz+jL0nVOSL6t+74Tec56HwHqy2VuQFWYQ8NtjzxxBO28zQ0rKJBGLNVTuzqvWLFClmzZk1Cs5zO2Tly5IiMGDHC9Nzdu3eX4cOHW5olm5dQpUoV42WvdiuxaBnjxo2T/fv3m57HSdCF+RH2vxvYA4EgCxB0CXLvUDcEEEAAAQQQ8EUgF27WMxF00dU8NOhy/vz5GFddyUTfgmD1lgevQRcNIgwZMiTh7Qq1atUylnxN9laJ6Apa1VtXnViyZInUr1/fcpzoyhP6oCJ+SVUNl+gNt9XDrvgC7Vbf0NUvunTp4uqhR2RnN6tf6Fs2ioqKRE2iN111Q98u0rx5c8s66Mo448ePT3ho42ZJ20jhb775phF2iQ9YOHlrhwYwNm/enFB/fYDTvn17R595fYihD1NKSkpi9ncyJvSAVB5CRZ/QazlWq9q4HZdaF6tlhm+55RaZMmWKqadVYMpp2ChSaLLPRaNGjWTRokW24S1HHc5OCCCAAAIIIIAAAggg4EqAiR2uuNgZAQQQQAABBBCwFeD6ypaIHRBAAAEEEMi6AN/XzrogrPNnkoVFnMxhSWVugNkcD7dzAzSko3WIfyFpnTp1ZPny5ZbzbwYPHiwHDx6MGRxXXXWVscrKDTfc4GjQ6MtUdZ5H/PwQu7lG69atM+YMxG9u56jo/AoN9HzyyScJZTkJujA/wlE3sxMCgRUg6BLYrqFiCCCAAAIIOBPQm9CXXnrJdJlHZyWwV0SgT58+8sADD2QFJJtBF31Tgt746s272eY16LJp0yZ56qmnEsamm2BHpD5m4Qi98Z80aVLSFVmmTp0q27ZtS2hW69atjRUn3GxWIZNUVnTRFTe0bRpUcbrpahu6qkr05qQOVhZOVmExq5vav//++wk/sntrh65cE78ai90YNDu/2YMkJ2NCy/L6ECq+Hl7L0aCPjr/4B0EaVNLAkpvxoONS394Sb2q1yo++rUT74MyZMzHN8boKi4audKljLTd60zYkW1XG6Xhnv9wV4PokfX3XtWtX0YAlGwIIIIAAAgggYCXAxA7GBgIIIIAAAggg4K8A11f+elIaAggggAAC6RBw+pLLdJw7H8vMp/kzW7ZskdmzZ8ulS5cSukrnGIwZM0Y6d+6ctBu9zg2wCnt4mbNiNucj2d/lT506JQMGDEhYjaWwsFD0b7lON30Bps4x+Pzzz2MO0RehamCmYcOGCUXpMRqyOXz4cMLPvMwZ0pVlNOxy8eLFmPLsgi7Mj3Day+yHQHAFCLoEt2+oGQIIIIAAArYCc+fOlQ0bNtjuxw7OBPQGVpcMzcaWj0EXvdFUz/g3SnTq1EmaNWvminnt2rWib1mI3uzCHXrDqm/GOH36dMxxqUzA15VoXnnlFVf10J3NHnroWyrmz58vTZo0cWXhJXikbyfRMIKGIqK36tWrG6v5VKtWzVUddGerBwl2ZWqYTOsTvXkJunjtC6v+sHsAYgbk9WGW2XGpjMvVq1fLc889lzDOzVb5sXqQlmwFGLvB8eqrrxphufgtlTLtzsnPgy3A9Un6+yebf1xIf+s4AwIIIIAAAgikKsBEzFQFOR4BBBBAAAEEEIgV4PqKEYEAAggggEDwBQi6+NtHuTx/5vLly/KPf/xD3nrrLfnLX/6SEI6IlmrXrp1Mnz7dFs/L3ACrsIfXuSI7d+6UCRMmiJYbvfXq1csItMRv+tLKgQMHyvnz52N+5Dbooge7bf+hQ4dk2LBhUlJSEnPugoICY+6P1sHt5rYOWj7zI9wqsz8CwRMg6BK8PqFGCCCAAAIIOBbgRt0xleMd27ZtKzNmzHC8v1875mPQxS8bLccs3GEXdNmxY4dMnDgx4SZfl19dunSpq1UzIm3xGq4wu+H2Eu7QeuzZs0dGjx6d0K7evXsbwR6zzermvVu3bjJy5EjPXWX2xhC7VVVGjBghe/fujTmnhkw0lOE2AOW14l4egJidy0s5VgEsuyWFk7XV7PeH1edDx85HH30UU5yGbPT3nr41xstm9RYUq1VlvJyDY3JLgOuT9PdXNv+4kP7WcQYEEEAAAQQQSFWAiZipCnI8AggggAACCCAQK8D1FSMCAQQQQACB4Avw9yn/+yho82f8bmGbNm2MkIv+vdxu8zI3wCrsceONNxpzVtxu+mJTXVnl5MmTMYdalWe1v9e5Km7qa/YyWz0+lZdleukD5ke46TX2RSCYAgRdgtkv1AoBBBBAAAFHAtyoO2JytdNPfvITGTdunKtj/NiZoEtyRS9BF7NVLvQsXpZBjdQuCEEXq7GSLOgyc+ZM2bx5cwyyXSDFybi2Wl0mmfGKFStkzZo1CcU3btzYCLvoGzzSvXl5AGJWJy/lWAWVbr31VuPtK142fUD12muvyRdffHHlcO1fXV65adOmV/7NKmTjRyDFapUas1VlvLSRY3JLgOuTzPTXm2++mZkTcRYEEEAAAQQQyDkBJmLmXJdRYQQQQAABBBAIuIO1RKIAACAASURBVADXVwHvIKqHAAIIIICAiPD3Kf+HQdDmz/jVQv1bevfu3WXo0KGOQi56Xi9zA6zCHv369ZO+fft6ao7OZ9q1a1fMscn+3m9Wbz24Q4cOxotjnYR8vFTUao6KvhhVX8jqZXPbB8yP8KLMMQgET4CgS/D6hBohgAACCCDgWIAbdcdUjnbUG7jXX3/d0b5+70TQJbmol6CL1Y3z2LFjpVOnTp66MFeDLg888IAcPXo0ps1XX321LF++XGrXru3JQg/69NNPZciQIQlL/erKLPPnzzctd9++faIPL3S54PitcuXKMmrUKNHQR7oeqHh9CGXWGLcPUrSM9evXGzZlZWUxRQ4aNMgIYaVzs/o907JlS5k9e3ZKp7Z6SJeJdqVUcQ5Oi8DcuXNlw4YNaSmbQv8lQNCF0YAAAggggAACVgJMxGRsIIAAAggggAAC/gpwfeWvJ6UhgAACCCCQDgHmz/irGsT5M360sFatWjJp0iRp0aKFq+K8zA0wm7OirjNmzJDWrVu7On9k52XLlon+bT56q1SpkixcuFAaNmyYUKa+EHXWrFkJ8xN0xxo1asijjz4qrVq18lSXZAcNHjxYDh48GLNLhQoV5JlnnpEmTZp4Op/bPmB+hCdmDkIgcAIEXQLXJVQIAQQQQAAB5wLcqDu3crJnnz59RAMB2diyGXSpWbOmFBcXW66kYbVqR7IVROwM9c0JekOtE6EPHDggly5dkq+//trusJif61s2NBTRpUsX0+Pc3uQ6OXkuBl1OnDghAwcOlPPnz8c0sbCwUJ599lknzbbcx2qp27p168qqVasswyp2k+D14Y4+3NC3qGjopVq1ainVM/5gv8aGl3KsxpA+TNO3pqRzS8dnOVLfHTt2GG98if8cp7KCUjotKDv9Avr75aWXXjJ9aJr+s4fjDARdwtHPtBIBBBBAAAEvAkzE9KLGMQgggAACCCCAgLUA11eMDgQQQAABBIIvwPwZf/soiPNnUmmhzi/RUMdtt93mqRgvcwPMwh768s8lS5ZI/fr1PdXDbL6BBkjmzZsnTZs2TShT/34/evRo2bNnj+X59Pibb75Z7rrrLmnfvr3l3CE3FTZ7GWuVKlWMl7Fq2MjL5rYPmB/hRZljEAieAEGX4PUJNUIAAQQQQMCxAA/WnVHpZNsXX3wx6c7ZvEnXimUi6GK1+oZd4MHPm793331XFi9enLC6iLOejN3LLuiSjhvnXAy6eFl1xU1/9O/f31jZJXqze0Chq7losGPnzp2OTqUPVq6//nrjwUrnzp1TfrDi9gGIVSW9lKMPmHRVl+gt2YMnR0AOd0rnqiu6Us8jjzwipaWlMbXRN9HoG2LYEEDAuwDXe97tOBIBBBBAAIGwCnD9ENaep90IIIAAAgggkC4Brq/SJUu5CCCAAAII+CfA97Uzy1yeP3PVVVdJnTp1bBt65swZ0f+L31L527WXuQFmc1ZsK+9hB507M3bsWOnUqZPp0foiWv1bfvy8DqtT6QoxjRs3lnvuuUd+8IMfSMWKFV3VKl0vY3XbB8yPcNVt7IxAYAUIugS2a6gYAggggAAC9gLcqNsb5cJNurYiE0EXfUODvqkhfsWFZs2ayfz58y0x/Qi6nDx5UvSmM35pUvsetN6DoEtsoMBqhZ10jy2zhwl2QRftVR2H+qaS119/3fWKDxrO+uUvfym33HKL5aoxycaW2wcgVmV5KcfLMal8TqKP9RrUcnJ+q4dVqTwsdHJe9kEgDAJc74Whl2kjAggggAAC/gpw/eCvJ6UhgAACCCCAAAJcXzEGEEAAAQQQCL4A39f2fRSW+TP79++XESNGSElJSQxK+fLlZdq0adK2bVt7rLg93P6dX8MlRUVFcvr0adfncnuA3dwZLe/ChQtG27dv3+6qeC27UaNGMmzYMLnpppscHRuUoAvzIxx1FzshEHgBgi6B7yIqiAACCCCAgLUAN+rJR0eu3KRrK9IdRtBz6CoSGmgpKyuLgevWrZuMHDnSEjPVoIsGbMaPHy8XL1509HHW1S3iN61zfEDH7madFV2+UUz32PIadIn08bFjx2T27Nmye/du14EXXdb3V7/6lfzoRz9yNLYiO7l9CGVVuJdyvBzjqnFJduZBjl+SlINAZgW43susN2dDAAEEEEAgHwS4fsiHXqQNCCCAAAIIIBAkAa6vgtQb1AUBBBBAAAFzAb6vk4+MsM2fmTt3rmzYsCEBpXnz5jJnzhzXL9R0+3d+q7BHOj6/dnNnos+p80d0fsbhw4ddV6VGjRoyZcoUadGiRdJjCbrMcm3LAQggYC1A0IXRgQACCCCAQA4LcKNu3Xm5dJOurUh3GEHPMXPmTNm8eXMC2qBBg6RHjx6WmKkEXY4ePSpDhw6Vc+fOmZZfu3Zt+clPfmIsoXrjjTdaPkwwq4PdzTpBl2/I0z229E0oe/fujelfJyu6xA8IfYPImjVr5K233pLjx4+7+s383e9+13j7SEFBgaPj3D6EsirUSzlejnHUKAc7pTPoosscDxkyJCHQxoouDjqGXRCwEeB6jyGCAAIIIIAAAm4FuH5wK8b+CCCAAAIIIIBAcgGurxghCCCAAAIIBF+A72vrPgrj/Bmdq6JzYXQeQvSm80wmTJggHTt2dDWo3f6dP6hBl0ijT548KatXr5Y///nPoqvPuNm6dOlivExXV8gx28IQdGF+hJsRw74IpCZA0CU1P45GAAEEEEAgqwLcqJvz59pNurYi3WEEvXnv37+/6M1q9KarpzzzzDPSpEkTy7HsNeiiK7CMHj1adEWX+O3aa6+Vxx57zPZND5HjvARdBg8eLAcPHow5tZcARnQBXoMCqa56El0Hq7HSu3dvY+nb+C3dN9jpCBTp2NF2vv766/K3v/1NTp06Zbvay3XXXSeLFi1yFHZx+xDK6sPhpZxly5bJ2rVrEz6H8+bNk6ZNm6b1O0XPq+eP3uwCY04rlO7fYU7rwX4I5KMA13v52Ku0CQEEEEAAgfQKcP2QXl9KRwABBBBAAIHwCXB9Fb4+p8UIIIAAArknwPe1eZ+Fef6M2d/mVal+/fqyePFiR3MLIqpu5wbonIcHH3xQjh07FtMxOmdFgyJ+bjrvp3v37tKgQQNPxV6+fFn+53/+x3gp6fbt2y1fZBtdeJs2bWT69OmmYRcNzujcldOnT8fUp7CwUHQ8et3c9gHzI7xKcxwCwRIg6BKs/qA2CCCAAAIIuBLgRj2RKxdv0rUV6Z4kvmPHDpk4caLozXT0Vq9ePSkuLk66LKvXoMvOnTuNN2HEn9NNICFSVy9BF7Ob3EqVKsnChQulYcOGrj5rkZ1zMehi9bYMfXijfZ/KZvWAombNmkbZTldYsauDjqHdu3fLkiVL5MCBA5ahl65du8qoUaPsihO3D0CsCvRSjtkY0jedzJgxQ3T1k3RuVp/lPn36iAaWUtm2bt1qPMgqKyuLKaZbt27G21zYEEDAuwDXe97tOBIBBBBAAIGwCnD9ENaep90IIIAAAgggkC4Brq/SJUu5CCCAAAII+CfA93WiZdjnz+h8hgEDBsiXX36ZgDNw4EDp2bOn4wHoZW6A2UtD69atK6tWrUo6R8dxpdK0owZf9O//OrdBV8ax2pIZmrX9mmuuMcqsVq2ap5q77QPmR3hi5iAEAidA0CVwXUKFEEAAAQQQcC7AjXqsVa7epGsr0h100ZVVPvroo4TB1atXL+PGPtnmNegyc+ZM2bx5c0zROqF/2rRp0rZtW+cDXUS8BF3M3s6RaqAgF4MuCm32EKFq1aqyYsUKqVGjhqu+iN750KFDMmzYMCkpKYkp48Ybb5SlS5d6LjfZgfrGk7Fjx5o+UNFgjfa7vgkk2eb2AYhVWV7KsRrLI0aMEA2FpHOz+j3Tvn1743OZyqbLGj/33HMJRfTr10/69u2bStEci0DoBbjeC/0QAAABBBBAAAHXAlw/uCbjAAQQQAABBBBAIKkA11cMEAQQQAABBIIvwPd1bB8xf+YbjxdeeEGef/75hAF87bXXGvMlnIYuvMwNGDdunOzatSvm3FdffbUsX75cateuHfwPlYgxz2jy5Mmmq7zUqVPHaIvZC1DN2l65cmXj5ab6UlYvm9s+YH6EF2WOQSB4AgRdgtcn1AgBBBBAAAHHAtyo/4sql2/StRXpDLro0qJ64xm/soqubjJ//nxp3Lhx0jHnNejSv39/+fTTT2PK9rrSh5egy/r16432xa8wkcrE+1wNumj/v/feezF9kWroRwuzGhvpXsXjwoULMnjwYPn8888Txu6gQYOkR48eSce02wcgVoV5KWfPnj2iwbP4z2O6zbQNp06dMoJt586d8+VzGV2ImYUfY8zxFyI7IpDHAlzv5XHn0jQEEEAAAQTSJMD1Q5pgKRYBBBBAAAEEQivA9VVou56GI4AAAgjkkADf1//qLObP/MtC5xYUFRXJiRMnEkazzivQ+QVONi9zA+bNmyc6byV6y8W/oeuqLkOGDJHz5887bovZi2nLlSsnkyZNkg4dOjghT9jHbR8wP8ITMwchEDgBgi6B6xIqhAACCCCAgHMBbtS/scr1m3RtQ7qCLskCAR07dpSJEyfaDjgvQRerG0ZdaUP7y+3mJeiyd+9eI1BQWloac7pmzZoZARgvW64GXdauXWusdBK/de/eXYYPH+6FwjjG7EFCsocTb7zxhugqMNFbw4YNRevhdkslZOP2AYhV3byUo8sj64O006dPxxRbr149KS4u9rREsZY5ffp00dVuIpv2w/333y+33357zHl05Rj9bERv+jBNV2Bq1aqV224w9teHgroscfyDrVSXHvZUGQ5CIA8FuN7Lw06lSQgggAACCKRZgOuHNANTPAIIIIAAAgiEToDrq9B1OQ1GAAEEEMhBAb6vv+k05s8kDt5169bJokWLEn6gK4zovzdo0MB2xHuZG7Bp0yZ56qmnEl7Omuo8DdvKiojOFXrttdfkiy++iNn9e9/7nqegia5+s2bNmoRTW72INJX5HFbt89IHzI9wMlrYB4FgCxB0CXb/UDsEEEAAAQSSCnCjnh836drJ6Qi6XL582Xgbws6dO1O6YfcSdLGa+O416PKHP/xBfv/738e0Qyfyjxo1Srp06WL6OdEbd11V5uTJkzE/r1ixohF0adKkievfMFZvnUhWDz2J2Q13lSpVjGVca9Wq5aoeVmOld+/eRoDCbNOVdfQNGxcvXoz5cfXq1Y1whdPleKMPPnLkiDz88MOuynzggQdE3/YRvXkNQ6TymfHyAMTM1Ws5VqufeA2b7NixwwitRa8So5+PsWPHSqdOnWKqbhV6uuWWW2TKlCmuxmJk51dffdUYy/FbKmV6qggHIZCnAlzv5WnH0iwEEEAAAQTSKMD1QxpxKRoBBBBAAAEEQinA9VUou51GI4AAAgjkmADf18yfsRqyOndk6NChovMm4jenL4j1MjdA50ZoEETPH715nSvi5iNpNWfnxhtvlKVLl7opytjX7byhdMxRGTdunOzatSum7hUqVBBdOadp06ambWJ+hOuu5gAEAidA0CVwXUKFEEAAAQQQcC4Q9hv1fHgTRaS3U5m0bzZidIUHvcnbv3+/6YDSlR7uvfdeR4PN7Q2rFmq1oouXG3a9+deHDufOnYupr13QRXdesGCB6CoiXh9WRB+npgMGDJAvv/zSdT2yHXTRCuvqNh999FGCRa9evYx2ud1mzJgh77zzjitbq7dlaFmtW7d2VQWrz8ytt94qEyZMSFqWl4dQZgV6LWfz5s0ya9ashDe3qIH+u9tt7ty5smHDhpjD9O0zS5Yskfr168f8u9XDNA2A6dtkmjdv7ur0yT4X2g/6YJANAQRSEwj79V5qehyNAAIIIIBAOAW4fghnv9NqBBBAAAEEEEifANdX6bOlZAQQQAABBPwSCPv3NfNnko8kq7/RO31Rqte5AVOnTpVt27YlVK5r167Gi129bPo3f31J67Bhw6RmzZqmRVi9GNZqHoFdPazmDfXr10/69u1rerjVHBU385UiBevcJ51vUlJSEnMuu6AL8yPsepafIxB8AYIuwe8jaogAAggggIClQJhv1PPpJl072M+gy5YtW+TJJ59MWGkjMpDatGkj06dPl/Llyzv6dHkJumjBupqK2RsxBg4cKD179nR0br351lVDPvnkk4T9NeiiN7LdunWzLGvfvn3GPrq6TfSmxw4fPlysPkPxBepKGbo6zgcffGBaj6Cv6KKV1pV9NHgQveqH/rs+uNGVRFq2bOmoT3SnN9980wgRlZWVxRxTqVIlY7Wcxo0bm5a1evVqee655xJ+1qpVK6MOTsekFmC2yo/+e7IHKZET67n0QVb0pueeM2eOq6CH14dZOq71c3D8+PGUxqUerG8s0X6NH+MtWrQw2mO2WQXArrvuOmNp5oKCAkdjIdnnolGjRkZZbvrU0UnZCYEQCoT5ei+E3U2TEUAAAQQQ8EWA6wdfGCkEAQQQQAABBBC4IsD1FYMBAQQQQACB4AuE+fua+TP241P/tq1zTw4cOJCws5MXUnqdG/Dhhx/K+PHjU56zEql09BwaDa1MmzbNcq6H2bwILefOO+80LNxs+tLMjRs3xhyi8250Hk2HDh1Mi0oWLnIzRyXZvCG7oItWjPkRbnqafREIngBBl+D1CTVCAAEEEEDAsUBYb9Tz7SZdOzzVoIuuqvCf//mf8tprr8mZM2csx5DbiexakNegi9XNotNgha4+8sQTTySsoBLduN69e0tRUVHSz4zZAwc9QOuh5bdt2zbp8Rog0GDQu+++a7qfk5VlgrCii1ZeHzK8//77Ce3QByC//e1vHYU8tm7daoRSSktLE8qxe+uI1dsyIg9ThgwZ4igYceTIESPAFL/Kjz7E0HBHs2bNkvbpypUr5ZVXXknYR1c50reHON28PsxK9rlyOi4jvzf0odj58+djqqzhEn2gZTW2dZliXSJZf2/Eb02aNJGnn37aNuyiDwLVOv5hlpZnd36nvuyHAALfCIT1eo/+RwABBBBAAAHvAlw/eLfjSAQQQAABBBBAwEyA6yvGBQIIIIAAAsEXCOv3NfNnnI/N7du3y+TJkxNeDurk79upzA2YMWOGvPPOOwkV1bkmQ4cONYInTjadJ/GrX/1KTp48eWV3LeNnP/uZPPTQQwlFWL0MVY/RuRl33XWXk9OKuj322GMJYZ0qVarI8uXLpVatWqblaEBF22f2gtyqVasaL1Ft0KBB0jronIZx48aJruhitjkJujA/wlE3sxMCgRUg6BLYrqFiCCCAAAII2AuE8UY9H2/Staetgi5XXXWV1KlTx3IwfPnll/LVV18l3IibHeB0Anv8sV6DLlarqWj5euOsoYjBgwcnTKjXN1osXLjQ8kY1un49evQwJuwn26yWMI3U48c//rFxc12tWrWYYnQivy4hq4EddbbacinokuwGXttxxx13GBYatojf9CHEkiVLjOBT/Eouum+9evVk6dKltgGJFStWyJo1a0w5GzZsKFOmTLF8mKF9sm7dOuNhSfwKJlqg01VENm3aJPrGkfh2OH2YEql8Kg+z7FYJsvp86Lm17RrW+eMf/2jaF+3atTPCWck2DahooMWsLzX4pA/IfvSjH5kWoQ/QHn/8cfn4449Nf+7lDTD233jsgUB4BcJ4vRfe3qblCCCAAAII+CPA9YM/jpSCAAIIIIAAAghEBLi+YiwggAACCCAQfIEwfl+Hbf6Mk5VX7Ebq6NGjRV+6Gr/ZzTVIZW5AsnkaWg+dyzNhwgTLeRI6P+D3v/+9MT/A7IWkvXr1kgEDBpg23eplqLpzq1atjNVmatasaXqs3byEjh07ysSJE5OSa8BHX6RqNi9BQyp33323EdKJn6Oi537jjTekuLhYLl68aHkOJ0EXPZj5EXafDH6OQHAFCLoEt2+oGQIIIIAAArYCYbtR/9Of/mRMzE629enTRx544AFbu6DtYBV08aOeGmDo3r27EWDQN1G43bwGXfQ8Vm+miK6D1knrqJtO/je7wbWqs9MHGW+++aYRWElWdqVKlaR27dqGka4Ucvr0aUd1yaWgizru2rXLeEhiFhTRn2t7NFx18803y7XXXivHjh2T3bt3Jw37uFkRJtmyspF+1vKuv/56+c53vmM80NA67Nmzx3gziY4Rs0330/BK8+bNbYd4spVl9GANvGjbNeCkTlpu06ZNE8pN5WGWFqb1GDZsWNJVmLQe2hd169Y16qN9cfz4ccux6WbVpmXLlsnatWstvdT0hhtukJtuusnoB+0DDY4le5DkNVBn22nsgECIBcJ2vRfirqbpCCCAAAII+CbA9YNvlBSEAAIIIIAAAggYAlxfMRAQQAABBBAIvkDYvq/DOH/G6fyQZKNVX7yq4Y74+RJ28z5SnRug8zQ0FFJSUmJZvfh5EocOHRJ9wWyyF7O2adPGeAmm1VwgnZOgc4V0DozVpvMjdF5AZK5F5LzJ5szoi2R1voHVai7R57Kbl6D7FhQUXClL23v+/HlH83WcBl30HHb1YH5E8H/PU8NwChB0CWe/02oEEEAAgTwRCNuNuq7ekWyCda6GXHQ4pivoojeV+oaGFi1aeB71qQRdnIQanFTs29/+tjHBPj7koJP/V61a5SjAY3fT6qQeuvSq3lBHb3YPPHRfs4cedsu4WtXHaqz07t1bioqKnDTDCLvYPURxVJCIuAm5RMrU5WUfeeQR0yVqnZ43vg9GjhxprBLkdHMSwtKykj0YSfVhlpbvJOzitE36edDlfa3euGJWjh+fi0i5hFyc9hT7IeBOIGzXe+502BsBBBBAAAEEzAS4fmBcIIAAAggggAAC/gpwfeWvJ6UhgAACCCCQDoGwfV+Hcf6MH0EXHXtTp06Vbdu2JQxDnV+zcuVKI3QRv/kxN0BfLKkhm2Tzntx8NjTkom2JXw0lvowjR47IiBEjkoZd3JxXXyKr8y1atmzp6DCd56Pzlj744ANH+5vtpPNydG6KzkGK3twEXfQ45kd47gIORCBrAgRdskbPiRFAAAEEEEhdIGw36lbtVclcDrlo/f0MuugNni6rqitF6EoMqW6pBF303HqjOWbMGONNE243bYsGOO688075/+ydB/RVxbX/J1EUFDuKiliIEUt89hp9PmGJLmNLCFGIFSU2LKghRtFEEVGsKCo2NMHYUaPG9p4kPls0FvwbRU1sYAdjwRIp8b++J+/KLWfOmdPuPeUza2X5Hr85Uz577jl79uy957DDDjNffvllQxPasMuxXw72YUWb54kTJ5q77rorrKrv33faaSez9NJLmylTpjT8vYiBLpqAjBkjR440uiY3blFWj7PPPjtSYEWtL62L0aNHm2eeeSZu995zMjLJeONqRKl15pK5RHWzDnRRHwr8OfHEE82rr74am8Wmm25qTjnlFF+jW1ij999/v3fjkd81x2HP6u9Jb41y6YM6EKgygarpe1WWNXOHAAQgAAEIpEUA/SEtkrQDAQhAAAIQgAAE/k0A/YqVAAEIQAACEMg/gap9r6voP5NWoIuSrCrww+92lf32288MGTKkZcGnEeiiRj/66CMv2GXmzJmxf1Q1P5oDDzzQKSlsrV/N4c0334zdrx5UMNC4ceNMr169IrWjG3ROPfXUWMEumu8BBxxgpk2b5v2vvkQNdNGz+EdEEh2VIdBxAgS6dFwEDAACEIAABCAQn0DVNup77rmnmTt3bguwoge5aEJJAl10BelSSy3lBXsoIGTLLbcMzdgQZdUlDXRRXwoyueWWW8zkyZOdnel79uzpbfBrt9Ecd9xxZvr06S1D33///c3gwYOdp/Tkk0+asWPHtmR6sDWgK1d//vOfe1yVvePWW29tqFrUQJd6uVx33XUtV/MGAVVwybBhw8wuu+zibDixtSeZyhDy3nvvOctQFbXud955Z++a3bAMJbaG9btTgEnQNb3tCHSpje/RRx815557rvParBmSkt7apHYUbKPfhbKofP31186yULCTAqbWXntt52eoCAEIRCNQNX0vGh1qQwACEIAABCDgRwD9gXUBAQhAAAIQgAAE0iWAfpUuT1qDAAQgAAEIZEGgat/rKvrPpBXoovV3wQUXmAceeKBlKSr5qfxC5CdSX9IKdFGb8p+57777zJVXXhnJN0DPrrHGGl5C0RVXXDHWz0g+CUomO2fOnEjPyydj3333NYMGDUrkI6LEstdee62zf4r8huQPIX+ENGWAf0Qk8VMZAh0lQKBLR/HTOQQgAAEIQCAZgapt1EWrfs4KMNh77729yH1KMQgoS4OMBXfeead3o4j+/1qpXTW69dZbexvkqBkgohCQ4eCpp57yAm/eeOONlnHoqtUNNtjAG0f9rTh+gS5xMkREGWs76orHCy+8YG666Sbvv7oqtz7YQbJZYoklzLrrrutlL0njpqDmeSlzyW233WYefvhhM3v27JaAqNr60G1FMp6kFdClNah1cO+99zYYc9Sf1kHfvn29zCLNhqws5fLiiy+a66+/3rz00kveLUaST/3vRLLYYostMvmd6KadBx980Lv5qPk3qjFovStLi36nCjBbbrnlskRB2xCAABlDWQMQgAAEIAABCMQgUEV7UQxMPAIBCEAAAhCAAAScCaBfOaOiIgQgAAEIQKBjBKr4vcZ/pmPLLbWOX3vtNS9p7F/+8pcW3wB1ovP5Hj16mP79+5sf/vCHqfktyBfg5ptv9vr95JNPGnwS1K8Sj3br1s3zEZFflvxn9G9plJrfkPxDlBB1wYIF3zQb5DfkF+gi3wkFDMmHIU7BPyIONZ6BQHsJEOjSXt70BgEIQAACEEiVQBU36gKoGw/kFD9mzJhUedIYBMII+G2cFQwxYcIEs/rqq4c9zt8hAAEIQAACkQlUVd+LDIoHIAABCEAAAhD4hgD6A4sBAhCAAAQgAAEIpEsA/SpdnrQGAQhAAAIQyIJAVb/X+M9ksZpoM48EOZSYWwAAIABJREFUlAT5gw8+aBia7QaePI6fMUEAAvEIEOgSjxtPQQACEIAABHJBoKob9VzAZxCVI6BMDkOHDvWCrOqLbrSYNGmS6dq1a+WYMGEIQAACEMieAPpe9ozpAQIQgAAEIFA2AugPZZMo84EABCAAAQhAoNME0K86LQH6hwAEIAABCIQT4HsdzogaECgqgXfffdccfvjh5quvvmqYwjrrrGPGjx9f1GkxbghAwIEAgS4OkKgCAQhAAAIQyCsBNup5lQzjKiOBRx55xJx55pnm66+/bpjeNttsY0499dQyTpk5QQACEIBADgig7+VACAwBAhCAAAQgUDAC6A8FExjDhQAEIAABCEAg9wTQr3IvIgYIAQhAAAIQMHyvWQQQKC+B66+/3kyePLllgkOGDDH77bdfeSfOzCAAAUOgC4sAAhCAAAQgUGACbNQLLDyG3lYCur70mGOOMdttt52X5eHb3/52pP51m8uRRx5p3nnnnYbnvvWtb5lf/vKXZvvtt4/UHpUhAAEIQAACrgTQ91xJUQ8CEIAABCAAgRoB9AfWAgQgAAEIQAACEEiXAPpVujxpDQIQgAAEIJAFAb7XWVClTQgkJ/D888+b0047zRxwwAFm9913j9yg/H2OOOII8/nnnzc8u+iii3q3ufTp0ydymzwAAQgUhwCBLsWRFSOFAAQgAAEItBBgo86igEA4gc8++8wcffTRRleZqqy//vreJrp79+7hDxtjFORy0kknmenTp7fUX2WVVcyll15qunbt6tQWlSAAAQhAAAJRCaDvRSVGfQhAAAIQgAAE0B9YAxCAAAQgAAEIQCBdAuhX6fKkNQhAAAIQgEAWBPheZ0GVNiGQjMDbb7/tJaWtBansuOOO5rjjjjMKUnEpH330kff8rFmzWqpvvPHGZuzYsS7NUAcCECgwAQJdCiw8hg4BCEAAAhBgo84agEAwAdtNLIsssojZZZddzCGHHGINUvnXv/5lHn/8cXPRRReZTz/9tKUj3eaiABjdEkOBAAQgAAEIZEUAfS8rsrQLAQhAAAIQKC8B9IfyypaZQQACEIAABCDQGQLoV53hTq8QgAAEIACBKAT4XkehRV0IZE/AdhPLYostZoYMGWIGDhxoDXiZP3++ueeee8zVV19t5s6d2zLYLl26eLe5rLXWWtlPhB4gAIGOEiDQpaP46RwCEIAABCCQjAAb9WT8eLr8BGyBLvUz120svXr1Muuuu663iVYmiL///e9m9uzZRsEutrLXXnuZQw89tPwQmSEEIAABCHSUAPpeR/HTOQQgAAEIQKCQBNAfCik2Bg0BCEAAAhCAQI4JoF/lWDgMDQIQgAAEIPB/BPhesxQgkC8CtkCX+lEuueSSpnfv3qZv377eP8+YMcP73z/+8Q/z9ddf+05ISWmPOuooY/vN54sCo4EABJISINAlKUGehwAEIAABCHSQABv1DsKn68IQULDL8ccfb1577bXUxrzNNtuYUaNGmW9/+9uptUlDEIAABCAAAT8C6HusCwhAAAIQgAAEohJAf4hKjPoQgAAEIAABCEAgmAD6FSsEAhCAAAQgkH8CfK/zLyNGWD0CCnYZMWKEF7iSRlGQy6BBg8xBBx2URnO0AQEIFIAAgS4FEBJDhAAEIAABCNgIsFFnbUDAjYBuZrnsssvMH/7wB2vWB5eWtGned999zT777EOQiwsw6kAAAhCAQGIC6HuJEdIABCAAAQhAoHIE0B8qJ3ImDAEIQAACEIBAxgTQrzIGTPMQgAAEIACBFAjwvU4BIk1AIAMCSk47evRo88wzzyRqfdFFFzUnnHCC2WGHHRK1w8MQgECxCBDoUix5MVoIQAACEIBAAwE26iwICEQj8Nlnn5lLL73UPPTQQ0bBL1HKd77zHfOrX/3KrLjiilEeoy4EIAABCEAgEQH0vUT4eBgCEIAABCBQSQLoD5UUO5OGAAQgAAEIQCBDAuhXGcKlaQhAAAIQgEBKBPhepwSSZiCQEYFZs2aZcePGmRdeeCFSglolpN1qq63M8ccfb7p3757R6GgWAhDIKwECXfIqGcYFAQhAAAIQcCDARt0BElUg4ENAQS7aPN90003mpZdeMl9++WVL4IuyQfTs2dPsuOOOZuDAgaZr166whAAEIAABCLSdAPpe25HTIQQgAAEIQKDwBNAfCi9CJgABCEAAAhCAQM4IoF/lTCAMBwIQgAAEIOBDgO81ywICxSAwf/588+STT5pbbrnFvPHGG+arr75qCHxRYEuXLl1Mr169zG677WYGDBhg5L9DgQAEqkmAQJdqyp1ZQwACEIBASQiwUS+JIJkGBCAAAQhAAAIQsBBA32NpQAACEIAABCAQlQD6Q1Ri1IcABCAAAQhAAALBBNCvWCEQgAAEIACB/BPge51/GTFCCEAAAhCAQFQCBLpEJUZ9CEAAAhCAQI4IsFHPkTAYCgQgAAEIQAACEMiAAPpeBlBpEgIQgAAEIFByAugPJRcw04MABCAAAQhAoO0E0K/ajpwOIQABCEAAApEJ8L2OjIwHIAABCEAAArknQKBL7kXEACEAAQhAAAJ2AmzUWR0QgAAEIAABCECg3ATQ98otX2YHAQhAAAIQyIIA+kMWVGkTAhCAAAQgAIEqE0C/qrL0mTsEIAABCBSFAN/rokiKcUIAAhCAAATcCRDo4s6KmhCAAAQgAIHcEWCjnjuRMCAIQAACEIAABCCQKgH0vVRx0hgEIAABCECgEgTQHyohZiYJAQhAAAIQgEAbCaBftRE2XUEAAhCAAARiEuB7HRMcj0EAAhCAAARyTIBAlxwLh6FBAAIQgAAEwgiwUQ8jxN8hAAEIQAACEIBAsQmg7xVbfoweAhCAAAQg0AkC6A+doE6fEIAABCAAAQiUmQD6VZmly9wgAAEIQKAsBPhel0WSzAMCEIAABCCwkACBLqwGCEAAAhCAQIEJsFEvsPAYOgQgAAEIQAACEHAggL7nAIkqEIAABCAAAQg0EEB/YEFAAAIQgAAEIACBdAmgX6XLk9YgAAEIQAACWRDge50FVdqEAAQgAAEIdJYAgS6d5U/vEIAABCAAgUQE2KgnwsfDEIAABCAAAQhAIPcE0PdyLyIGCAEIQAACEMgdAfSH3ImEAUEAAhCAAAQgUHAC6FcFFyDDhwAEIACBShDge10JMTNJCEAAAhCoGAECXSomcKYLAQhAAALlIsBGvVzyZDYQgAAEIAABCECgmQD6HmsCAhCAAAQgAIGoBNAfohKjPgQgAAEIQAACEAgmgH7FCoEABCAAAQjknwDf6/zLiBFCAAIQgAAEohIg0CUqMepDAAIQgAAEckSAjXqOhMFQIAABCEAAAhCAQAYE0PcygEqTEIAABCAAgZITQH8ouYCZHgQgAAEIQAACbSeAftV25HQIAQhAAAIQiEyA73VkZDwAAQhAAAIQyD0BAl1yLyIGCAEIQAACELATYKPO6oAABCAAAQhAAALlJoC+V275MjsIQAACEIBAFgTQH7KgSpsQgAAEIAABCFSZAPpVlaXP3CEAAQhAoCgE+F4XRVKMEwIQgAAEIOBOgEAXd1bUhAAEIAABCOSOABv13ImEAUEAAhCAAAQgAIFUCaDvpYqTxiAAAQhAAAKVIID+UAkxM0kIQAACEIAABNpIAP2qjbDpCgIQgAAEIBCTAN/rmOB4DAIQgAAEIJBjAgS65Fg4DA0CEIAABCAQRoCNehgh/g4BCEAAAhCAAASKTQB9r9jyY/QQgAAEIACBThBAf+gEdfqEAAQgAAEIQKDMBNCvyixd5gYBCEAAAmUhwPe6LJJkHhCAAAQgAIGFBAh0YTVAAAIQgAAECkyAjXqBhcfQIQABCEAAAhCAgAMB9D0HSFSBAAQgAAEIQKCBAPoDCwICEIAABCAAAQikSwD9Kl2etAYBCEAAAhDIggDf6yyo0iYEIAABCECgswQIdOksf3qHAAQgAAEIJCLARj0RPh6GAAQgAAEIQAACuSeAvpd7ETFACEAAAhCAQO4IoD/kTiQMCAIQgAAEIACBghNAvyq4ABk+BCAAAQhUggDf60qImUlCAAIQgEDFCBDoUjGBM10IQAACECgXATbq5ZIns4EABCAAAQhAAALNBND3WBMQgAAEIAABCEQlgP4QlRj1IQABCEAAAhCAQDAB9CtWCAQgAAEIQCD/BPhe519GjBACEIAABCAQlQCBLlGJUR8CEIAABCCQIwJs1HMkDIYCAQhAAAIQgAAEMiCAvpcBVJqEAAQgAAEIlJwA+kPJBcz0IAABCEAAAhBoOwH0q7Yjp0MIQAACEIBAZAJ8ryMj4wEIQAACEIBA7gkQ6JJ7ETFACEAAAhCAgJ0AG3VWBwQgAAEIQAACECg3AfS9csuX2UEAAhCAAASyIID+kAVV2oQABCAAAQhAoMoE0K+qLH3mDgEIQAACRSHA97ookmKcEIAABCAAAXcCBLq4s6ImBCAAAQhAIHcE2KjnTiQMCAIQgAAEIAABCKRKAH0vVZw0BgEIQAACEKgEAfSHSoiZSUIAAhCAAAQg0EYC6FdthE1XEIAABCAAgZgE+F7HBMdjEIAABCAAgRwTINAlx8JhaBCAAAQgAIEwAmzUwwjxdwhAAAIQgAAEIFBsAuh7xZYfo4cABCAAAQh0ggD6Qyeo0ycEIAABCEAAAmUmgH5VZukyNwhAAAIQKAsBvtdlkSTzgAAEIAABCCwkQKALqwECEIAABCBQYAJs1AssPIYOAQhAAAIQgAAEHAig7zlAogoEIAABCEAAAg0E0B9YEBCAAAQgAAEIQCBdAuhX6fKkNQhAAAIQgEAWBPheZ0GVNiEAAQhAAAKdJUCgS2f50zsEIAABCEAgEQE26onw8TAEIAABCEAAAhDIPQH0vdyLiAFCAAIQgAAEckcA/SF3ImFAEIAABCAAAQgUnAD6VcEFyPAhAAEIQKASBPheV0LMTBICEIAABCpGgECXigmc6UIAAhCAQLkIsFEvlzyZDQQgAAEIQAACEGgmgL7HmoAABCAAAQhAICoB9IeoxKgPAQhAAAIQgAAEggmgX7FCIAABCEAAAvknwPc6/zJihBCAAAQgAIGoBAh0iUqM+hCAAAQgAIEcEWCjniNhMBQIQAACEIAABCCQAQH0vQyg0iQEIAABCECg5ATQH0ouYKYHAQhAAAIQgEDbCaBftR05HUIAAhCAAAQiE+B7HRkZD0AAAhCAAARyT4BAl9yLiAFCAAIQgAAE7ATYqLM6IAABCEAAAhCAQLkJoO+VW77MDgIQgAAEIJAFAfSHLKjSJgQgAAEIQAACVSaAflVl6TN3CEAAAhAoCgG+10WRFOOEAAQgAAEIuBMg0MWdFTUhAAEIQAACuSPARj13ImFAEIAABCAAAQhAIFUC6Hup4qQxCEAAAhCAQCUIoD9UQsxMEgIQgAAEIACBNhJAv2ojbLqCAAQgAAEIxCTA9zomOB6DAAQgAAEI5JgAgS45Fg5DgwAEIAABCIQRYKMeRoi/QwACEIAABCAAgWITQN8rtvwYPQQgAAEIQKATBNAfOkGdPiEAAQhAAAIQKDMB9KsyS5e5QQACEIBAWQjwvS6LJJkHBCAAAQhAYCEBAl1YDRCAAAQgAIECE2CjXmDhMXQIQAACEIAABCDgQAB9zwESVSAAAQhAAAIQaCCA/sCCgAAEIAABCEAAAukSQL9KlyetQQACEIAABLIgwPc6C6q0CQEIQAACEOgsAQJdOsuf3iEAAQhAAAKJCLBRT4SPhyEAAQhAAAIQgEDuCaDv5V5EDDBFAr/85S/NtGnTGlpcYoklzJVXXmmWX375FHuiKQhAAALlJoD+UG75MjsIlJHAP/7xDzNs2DDzxRdfNExv4403NmPHji3jlJkTBCBQMALoVwUTGMNtK4Gi23P+/ve/m2OPPdYsWLCgsHqIbQ4//vGPzcEHH9zW9dDpzoq+HjvNr+j9870uugQZPwQgAAEIQKCVAIEurAoINBH417/+Zd5++20zb948s+qqq5quXbvCCALOBP75z3+ad955x3Tp0sX06tXLfPvb33Z+looQiEOAjXocajwDAQhAAAIQgAAEikOgqvreoEGDzJJLLmmuvfba4giLkSYmwEF0YoQ0kFMCn332mXnvvffMUkstZXr27JnTUTKsMhGoqv6g78hyyy1nRo4cWSZxMhcIVIIAgS6VEDOThEChCVRVv9ptt928c+/bb7+90PIr0uCLuH/Mmz3n/fffN3PmzDErr7yy6d69e6j40wh06bTcCHRZKOa8rcfQBUiFVAlU9XudKkQagwAEIAABCOSMAIEuGQjEtoGI05Wc5Lt162bWXXdds/fee5sNNtgAx/k4IB2fef75583JJ5/sBbnUyl577WUOPfRQxxaoVmUCl19+ubnjjju+QSCj35gxY8yGG25YZSzMPWMCbNQzBkzzEIAABCAAAQhAoMMEqqjvNc95/fXXN+edd16HJdG+7pVA4X//93/NH/7wB/PGG294Noqvv/66YQCyFy2zzDJmiy22MHvuuafp06dP+waYYU8cRGcIl6Y7QkAJdU499VTz9NNPf9O/gl0mTJhgVlpppY6MiU6rQaDq+oO+kz/5yU/MAQccUHiBh503bb/99uakk05qyzwfe+wxc8YZZ7ToJbXOq5gtui3gK9IJgS4VETTThECBCVRdv5LoevToYSZPnlw4Kb722mvmmGOOMfPnz28Y+7e+9S0zatQos+2222Yyp3fffdccfvjh5quvvmpp/8gjjzQKIqovRd4/5sWe88EHH5jhw4d7QS61stlmm5nTTz890M8qSaBLXuRGoMvCX1Ne1mMmLxYaDSVQxe91KBQqQAACEIAABApOgECXDAQYdvCQpEsd0Gy55Zbm+OOPd8o8kKSvqj2rDAu6Fv3jjz9umLqY60B6q622qhoS5huBwBNPPOEZSGTIqC/LLrusufLKK/m9RmBJ1WgE2KhH40VtCEAAAhCAAAQgUDQCVdP3fvCDH7TsqySzKgS76HbZs846y7z66qtWB1Lb+l188cXN4MGDzcCBA82iiy5atGX+zXg5iC6s6Bi4hcAtt9xiJk2a1PLXtdZay1x66aVwg0BmBKqmP/z0pz81cpJvLvvss0/hg13CzpsUPKf3jEum6qQLTvbvxx9/3NoMgS5JCVf7eQJdqi1/Zg+BIhComn616667+tomihjsovP7ww47zMycObNlqW2zzTaeL0gWRQkylSizuXTt2tX79+bkB0XeP+bFnnPEEUeY119/vYX50KFDjW6PtpUkgS55kRuBLgulm5f1mMV7hTbDCVTtex1OhBoQgAAEIACB4hMg0CUDGYYdPKTR5SKLLGL2228/bzOmQAxKcgJBcuOAJjnfsrdw9dVXm1tvvbVlmvqtXnjhhWbttdcuOwLm1yECbNQ7BJ5uIQABCEAAAhCAQJsIVE3fs81XuMsa7KIbXEaPHm2eeeaZxKtqySWX9Npab731ErfViQY4iO4EdfrMkoDfmlZ/SyyxhJcYZfnll8+ye9quMAH0h4XCL3qwi8t5k19G8LSXv7Jj6+Z76S22wjlK2tSr1R6BLtWSN7OFQBEJoF8tlFoRg11uuOEG89vf/rZl6WUZNKzgmjfffLOlT1twTZH3j3mw59h0CQlg4403NmPHjrW+epIEuuRFbgS6LBRvHtZjEb9zZRlz1b7XZZEb84AABCAAAQgEESDQJYP14XLwkFa3m2yyiXeLRJGzdSZlkWTTWd+3rqw9+uijzYIFC1qGVPTDsKSMeT6cwG9+8xtz4403tlRUoMtFF11k+vTpE94INSAQgwAb9RjQeAQCEIAABCAAAQgUiEDV9D3bjS41kZUt2EU2jRNPPNF8/vnnqa3Kb33rW172+r333ju1NtvVEAfR7SJNP+0icMopp5innnqqpTsFpV111VVGNwFTIJAFgarpD7rVrPmm9nquRbbvu5w39e7d20ycODHTpGiTJ082119/feByJdAli19zddok0KU6smamECgqgarpV7YbXWryK1qwiy1oVzYU2SK23377VJfmjBkzzPDhw828efMa2g3qr8j7xzzYc7QfOOSQQ3xtbJtvvrmXGMZWkvgc5UVuBLoslG4e1mOqLxQai0Sgat/rSHCoDAEIQAACECgoAQJdMhCcbQMhh/eePXs69ajrU2XU1cb366+/DnxGwS5nnHFGpocYToPuUKUkm876ISsT2VFHHWXeeuuthpkoiOjcc881ffv27dAM6bYIBF5++WVzwgknmPnz5zcMd7XVVjMXX3yx0RXEFAhkQYCNehZUaRMCEIAABCAAAQjkh0DV9L1rrrnG3HzzzYECKEuwy/PPP29OPvnkFqeH5snLniRn+MUXX9y42ovkOKFbgA866KD8LGaHkXAQ7QCJKoUi8OCDD5rzzjuvxb672WabefZcCgSyIlA1/eGxxx4LdFwT56IGu7gEunz72982Z555ptloo40yWVI6Oxk2bJiZPXt2YPsEumSCvzKNEuhSGVEzUQgUlkDV9CvtVx599NFAeRUt2OW4444z06dPb5mT7YaVJIvVFiS89NJLm6uvvtp07969pfki7x/zYs8ZNWqUefrppxvYykZ2/PHHm/79+1tFmsTnKC9yI9BloXjzsh6TvEN4Nj6Bqn2v45PiSQhAAAIQgEBxCBDokoGsbBuIlVZayejWhyhFDgwvvPCCdyNEcwBGfTsDBw70shNUsSTZdDbzUiYPBSvMmjXL+5OcSEaMGGF22GGHKqJlzhEJTJ061Vx44YXfOCn16tXLO2DUb58CgawIsFHPiiztQgACEIAABCAAgXwQqKK+p8PnF198MVAARQ92CQtyWWyxxcwee+xhfvrTn1oTJ4jRhAkTzOuvv+7LyuUgPx+rfOEoOIjOm0QYTxoEZA9WAJ/svPpdrrfeembMmDEkRUkDLm1YCVRRf7DduF0PqYjBLi6BLpqjsq4rkVcWZdq0aV5wrt5jQYVAlyzoV6dNAl2qI2tmCoGiEqiifrXffvuFBroWKdjl4YcfNmPHjm1JRLDEEkuYK6+80iy//PKpLE/pTIcddpiZOXNmS3thOltR9495secoQPsXv/iFeeWVVzz2Sh6j2x9lXwsqSX2O8iA3Al2wL6byAitBI1X8XpdAbEwBAhCAAAQgEEiAQJcMFkiagS71w3vooYfMOeecYxYsWNAy6i5dupjx48ebtdZaK4MZ5bvJpJvOfM+O0UEAAhAIJsBGnRUCAQhAAAIQgAAEyk2gqvpemYNddOh+5JFHmnfeecd38e64445GWUZ1w6xLefLJJz2n+blz57ZUV4bQyy+/PDVnDZfxJKmTF8eIJHPgWQhAAAJ5IFBV/aGMwS6ugS5LLbWUmTRpkm928KRr8vTTTzePP/54aDMEuoQiokIAAQJdWB4QgEDeCVRVvypTsMtnn31mhg4daubMmdOw3JSQQMlPd9ppp1SW4WuvvWaOOeYYM3/+/Ib2sr6FL5XBx2yk6PacMvgcEeiycPEWfT3G/Bny2P8RqOr3mgUAAQhAAAIQKDMBAl0ykG5WgS4aqjJ+nnTSSS2bYv0tiytVM8CTepNl2HSmDoUGIQCByhBgo14ZUTNRCEAAAhCAAAQqSqDK+l5Zg10uuOAC88ADD7SsaDlWHH744Wb33XePvNqD7EUDBgzwHDaKUDiILoKUGCMEIFAEAlXWH8oW7OIa6KJ1qUDa3XbbLdUl+sEHH5hDDz3UKFA3rBDoEkaIvwcRINCF9QEBCOSdQJX1qzIFu5x55plGN7s0l4033ti77SWNMnnyZHP99de3NNW7d28zceJEo4CXspWi23PK4HNEoMvCX1XR12PZ3g/tnk+Vv9ftZk1/EIAABCAAgXYRINAlA9JZBrpouNoUa3PcXLp27epl6VxppZUymFV+myzDpjO/dBkZBCCQdwJs1PMuIcYHAQhAAAIQgAAEkhGour5XtmCX119/3cvqOW/evJaFsddee3mOpHHLbbfdZq688spC24s4iI4rfZ6DAAQg0Eig6vpDmYJdbOcfcpD817/+1SD4LJwnbY6afv0T6MKbKAkBAl2S0ONZCECgHQSqrl+VJdjlueee8xLLNutRSyyxhGdTWX755RMtJ7WrW2Pef//9lnaGDBlixLGMpej2nDL4HBHosvCXVfT1WMZ3RDvnVPXvdTtZ0xcEIAABCECgXQQIdMmAdNaBLsqcNWzYMDN79uyG0ad9pWoGaDJpsgybzkzA0CgEIFAJAmzUKyFmJgkBCEAAAhCAQIUJoO8ZU6Zgl9NPP908/vjjLSt6zTXXNJdcckmirJ6yFx1xxBHm3XffbWm/KM4UHERX+GXH1CEAgVQJoD8YU5ZgF7/zj0UWWcT06dPH/O1vf2tYN4suuqgZP36897c0is1Rc6mlljLq66OPPmrohkCXNKhXtw0CXaore2YOgaIQQL8yXpBGs49Ks/x69Ojhm7Q1L3K2+dpofGncjvfKK6+Y4447zixYsKBhyosvvri57LLLzCqrrJIXFKmOo+j2nDL4HBHosnBJF309pvrjrGBjfK8rKHSmDAEIQAACpSdAoEsGIs460EVDvvDCC83999/fMvqdd97ZHHvssRnMKr9NlmHTmV+6jAwCEMg7ATbqeZcQ44MABCAAAQhAAALJCKDv/ZtfGYJdPvjgA+/GFjlV1BdlRD/zzDPNRhttlGyxGGPuuOMO77bf5rLGGmuYiRMnJm4/6wY4iM6aMO1DAAJVIYD+8G9JlyHYxe/8Q0nP9thjD3PnnXear7/+umFZ77rrruaoo45KZanbMp7369fPPPXUU+bTTz9t6IdAl1SwV7YRAl0qK3omDoHCEEC/+reoyhDsYruxbr311jPnn39+ojV51VVXmSlTprS0kUbbiQaW8cNFt+eUweeIQJeFi7zo6zHjn2vpm+d7XXoRM0EIQAACEKggAQJdMhB6OwJdpk6das4999yapT5NAAAgAElEQVSWQ4yNN97YjB07NvKsXnzxRXP99debF154wXz11VcN7So7mDJv7LTTTmbgwIGma9eukdv320istNJK3kFTrTzzzDPedbAzZsxouCp2tdVWMxdccIHp3r27OeCAA4wcQ5KUoMMWv/Zdrql1mZ/G/Pbbb5vrrrvO/PnPf27hLMcWXYW7yy67xOZs46LMazp4+t3vfmfeeOMNM3fu3Iaqyr7Wq1cv73BswIABXja2KMV2ANHMujYOGY80jvnz57eMQ1lsZSDbfPPNE2WybR6/HIl+//vfmz/+8Y+eHJr7rq3z/v37mx/+8IfeeotSsjJ+vPbaa+aWW24xf/nLX8yXX37Zco1y0nFHmSN180mAjXo+5cKoIAABCEAAAhCAQFoE0PcWkix6sIstCGWdddbxsq+nUWRTGT58uJk3b15Dc926dfNsLiussELkbrSffvDBB81dd91l3U/LnrH11lubwYMHm+WWWy5yH7UHXA+iq2xfkT1DdgKtpzlz5nxjw5PT8w9+8AMvA61rUSb+G264wTzyyCPmk08+abA5qD3ZxLbYYguz7777enajqMXmnD1ixAjPzlgrmtMDDzxgbrvtNvPee+81ZL7VOLp06WI22GADbxzrr79+1GEE1pdNVCxll2y2u6hvZd1V33vvvbf3X9nvopT//u//9uyazY7oSZzBw36TaYw7yhypm08C6A8L5VL0YBfbu1Tv+xtvvLElq7puW5k0aVJk+7bfSva7iU5nB6eddpoZM2aM+eKLLxoeS/JuqzVUlLMql1++9JWbb77Zs+03f2f1/GKLLWZ0HqJvzJZbbhn5XCZoDJ0+V6jpGH/605/MZ5995nTmmFWgi/q//fbbPX1WtxA0Z9jXmu7Zs6fZcccdUz+bc1kn1IEABIpDAP1qoayKHuyi7+QxxxzT4i8gPxglD5EfS5yS9LaYIu8fXew5tb2/grX9/DXEX/tu3Uocd+/vNw75UyiR8Nprr20VaxJfjyzkFmT3svn2ZBHoIt+sW2+91dduJJiykSyzzDJmu+22M9oLxP3t2AQTZi+y2a1c1mOc3zjPFIMA3+tiyIlRQgACEIAABKIQINAlCi3Huu0IdEmrjyeeeMI7bJWR3aXooHSTTTYx2hhECQTw20gsueSSRhktdNCrv7/55pu+Q6gPNClqoIvkdcYZZ5j333/fBbO3IVRQ0YEHHhj5AL2+AwWW3HfffeaKK67wAmtcivrWzUBHHHGE88GKS6CLgkx0wNYcZGMbk+T+61//2my44YYuw7bW0SGGgr+effbZFqeCoIa/853vmF/96ldmxRVXdOo/ifGjuYOa3OSE1JzpN2wwMvqceOKJzuMOa4+/558AG/X8y4gRQgACEIAABCAAgSQE0Pca6RU52EVOFK+88krLcpCj6m677ZZkmXzzrPaTQ4cObbE/aK8vh1QlSHEt2k+fd955RrajZif9oDZ69+5tRo4cGehAYHs+7CC6qvYVJQMZPXq0efLJJ73bf2w2HtcEOLNmzTJnnXWWkTOxa1Ew06hRo4yy0LqWsEAXrVfZPhRE1ex0autDyXg09jiBN/VtPvroo14SoSh2Fzkkyza51157Odvr0nR4kdzGjRvnJSqK8ptUsM7PfvYzL7lO1EAdV1lTL38E0B8aZVLkYJegd6mCA5XArLmkoVvYbqLTd0Dfg2HDhqUa6FK0s6qgX/306dO98yCdm7gWOWDqd6vb/6ImIqv1kYdzBX1XNXcFkLp8q3TmqO+TzqN0Q5DfunLVb5pZ67upoKxXX33VVQxG45GDrXRZ17Mh58apCAEIFJ4A+lWjCIse7HLYYYf5+qck0aNst+G5BiIXef8YZM9ZdtllvYQdSgjbnIzU9mKIY4NQW0UPdFGw8EknneQljXUp0iH1Wxw0aJBRANexxx7bYl+JE4wu3VzBQR9//LHLML6poyTGv/jFL2LZBJs70s1I1157rfOaWX311T09VDpcmH0x0qSoXDgCfK8LJzIGDAEIQAACEAglQKBLKKLoFdIKQgnqOWkfMjYrG5ec/+MUGdq1Odh2222dHrdtJHQ4f/LJJ5vPP//c2k7RA11uuukm7+YaF6N+M4TNNtvMk1OcQ2htgrWJnDlzppOMmispEEmOA0GZLWrPBAW6/PSnPzWnnHKK+etf/xp5HDpU0GZct8zEKffff7+5+OKLnZ0lmvuQYeCggw7ygo7CSlqBLsrOoUOUKIdgzWOL+vsMmxt/zzcBNur5lg+jgwAEIAABCEAAAkkJoO+1EixisIsOhg855JAW+4cc0C+77DKzyiqrJF0q3zyvPbhudW0ucpyUg75LSbqf1n5+11139ZwWo9g0gg6i5fBRVfuKHDz/8z//07NxBNmXXBxB5ShwzTXXxLaV6CYW2Wpc5BrknK3gHd3s4poUpn7d6oYXBW7FSY6iAC4lCIni9Nr8m1Ew19lnn+10e1EajkpyXJZzh7KoxrEv1sb/ve99zwuYinNbt8t7gzr5IoD+0CqPoga7BL1LN9poIy8wojloL43b4nQruy2IRudCaQW6FPWsyu8XL8dNOdfJMTBuUUZsteFyLlPfRx7OFbRW9Y0NOu+zcZEz66mnnuo5djbfFOSi39S3m8Z3M8rZUFxZ8xwEIFA8AuhXrTIrcrDL3XffbS655JKWSSXRo7Rnv+eee1ra3GabbbzvXFgp8v7RZs+56KKLvIQdCsKIWmRbUrIJ3X7nWooc6PLYY495CVxdg4HqmfTp08coeEvzb04kEiXQJQ2bSRy51c9F+4O4/kXS4Y477jij39K0adMalk2935nreqJeMQnwvS6m3Bg1BCAAAQhAIIgAgS4ZrI+kQSguQ0rShwIglEVU2YySlNomoV+/fqHN+G0odaiqYIoPP/ww8PkiB7rowOeOO+4I5RNUQU4oOqyKUrQ+FOTSfCAQpQ3VlcONDu779u0b+Kgt0EVjV7bRd955J2rX39RX0IaMH1GdF3StcFL2tUG4yCCNQBdlOdMtNvPmzYvNq/agDAhHHXWUlwWOUm4CbNTLLV9mBwEIQAACEIAABND3/NdA0YJdXn75Ze+gVY539UVZBuXA7hI04Ppr0KG0Mrw3l5VXXtnpdt4099PK+q49vatjvc0xYuuttzZTp051ReBbz2Vv3/xgXuwrq666qlFm/TBnhyBHUK29888/3zz44IOJOOphOekom3/YurU5Z++///5e0EYcR9ja4GVTvPTSS81KK63kPB8xHD58uJkzZ47zM7aKysg7YcKE0P6TOipJ5nKIipusqHn8Wkty5nL9TSYGRQMdI4D+4I++iMEuYbdjKVHW448/3jBh2dTHjx9v5PAWp+ibIUe55iRatWzkurU9jUCXIp9VNXOVQ57s8W+99VYc5A3PRA3ozMO5gnRdnUnZbp1zgaKb0xTQ2Xw+EiXQRWtX382nn37apcvQOv379/d0+DCdJ7QhKkAAAqUggH7lL8aiBrvYbq+Lm5BEuoD0o9mzZzeAinLDbpH3j0n8gYJeEPJ50BobPHiw03ukqIEusnnJZuN6260fDOnqsrM02x5dA10UOK3EJrIrplHi2OH0O5LNN05gVG3MWjNiodsC6wuBLmlItRht8L0uhpwYJQQgAAEIQCAKAQJdotByrJskCMWxCy8C/YILLmjJ4hdm8NXGQNet2gIPpPT36NHDu5pbm/gXX3zRvPvuu9aDdNcgBL8Npetc6zccyvLYfBg9Y8YMc95557Vs2BScocPr5hLk2KGMEDJqRN3w+M1PRgsZ5ZszLerfl1tuOY+vNpkK9AkKbNChhg6l1lprLSdkGr8yptqcBdS/MsUqi6MOHV566SVvzs0b3lpnLo4DtkAXrQ8/JwzNaYUVVvAOBzQGHWjZ+tc41lxzTe8Q3vUwIcwpR+Pq2bOn+e53v+u0zl2CRpIGujz//PNetjKb04rGrINJOQmpqJ5+n1r/NoNH1LXjtMColDsCbNRzJxIGBAEIQAACEIAABFIlgL5nx1mkYBfdkKK9fbONQLda6IaFvJSw/bT25QosWHfddZ3205rXJpts4mUmd9nTR7EfVcm+4ro+guyCYbKV/UeZa1dffXUjZ1U5NwcForg4LNhsJUqe42fLUPCFMrqrqG85JQTdYLLddtt5N0W7FJcgF2XRl81MNkXZW+RY8cknn1ibdwkaSeKoJFuZAoqCglxkY9SNDhq7ihIbvfDCC4HjjsLNhS118kkA/cEul6IFu9gCXZTMbOeddzbPPfecZ1dutq/rZjUFXsQpYW0G3fB+8MEHO3VZ9LOq+km6BLnoO6uzKelQOg/Rt1Ycbd85l3MZjSEP5wqah5K1BTlFRtXb6vmGnXvW6rp8N3XOom/9+uuv73Q+prZddB6nRU8lCECg8ATQr+wiLGqwi1/AsGYZ5UbcGhXdHqH9abNOJt+bK6+80inZQJH3j1HsObIJyFek5ksif5mgAA/V100nLolRixjoIr3whBNOCExuEpVZ/a/VJdDFxcdIt9vKx0hyU9G4ZTdRELxfkY+N9imyQbgW2UDCApalJ9dsILLZuCZRIdDFVQrFr8f3uvgyZAYQgAAEIACBZgIEumSwJtoR6HLhhRcaOUk0lyCDa5CRV5uMXXbZxQuQqG1M6tt+9NFHzbhx43w3KauttprRNaxBmQBdNrYydGtztOmmm3qZIbt162b+9re/ecbx3Xff3dp+0gCD+nmmGejSLJtll13Wu7Zdh8/NRQcbujlFB0h+Zfvtt/c2gWEl6HBIm18ZmQYNGtTiXKK1ccstt5jJkyf7GhE222wzzynFVmwHW831NXdl9dIhfHPR3GWg8HMg0PrUplY35ISVoIOdpZde2su+tdVWW/k288QTT3jr3O8mHP0uzj33XOvtNknWYdBBmLKYacxaA35OQZLdjTfeaK677jrfQzHXQ6Awrvw9vwTYqOdXNowMAhCAAAQgAAEIpEEAfS+YYlGCXa6++mrvBovm4nLYnMY6cmlDN30okYifw6WSdYwYMcK6N9We/qyzzjIff/yxb1euDoIu9iPsK8bIVqAkNQoi0v/kEPLUU095SVL8bCf33nuvZ7vzk60CW2Tz0e1CzUVBE7JH+WWnD7OTqC2braS+H9l8BgwY4N0c0GxblM3j4Ycf9rKa+jlOKMGHblXRHIJKmE10hx128BIDde/evaUZ2SWVbOixxx7z7SLMZpbEUSnoNxlkY9NAJTs5yjQn9NHfJDvZIeXkSykvAfSHYNkWKdjF9i6t6RB6xw0dOtQoSVh9qd2+4vduC1v5YbfEhI0prP2w93LRzqqCgkn1rtW5kN93VsmspCP+/ve/9/1Gh5295eVcIcghMUxvu+KKK8xDDz0UGNjqesZx1VVXmSlTpvguv6Bx1PQNfe/9bqRxSYQWtub5OwQgUA4C6FfBcixisIv2m/JPaN4rr7HGGmbixImRFq7Nf2fgwIHmkEMOcWqryPtHF3uO9CL5PfTq1auFh24TkQ6qpBN+RUkxpDeF3U5atECXsIBp2Tt0W52NmewlSo4aVFxsjzZ9Tj5GQ4YMMT/5yU98/cjUr3Q5+dH4JXRVgLFu4w2Tm9oJsoEEjUP93nPPPWbSpEmBtwsS6OL0GipFJb7XpRAjk4AABCAAAQg0ECDQJYMFkXWgizY7Bx10UIvzgIytcjrYaaedfGcl5V6Hv80bdR1unnbaaV6ASVAJiuLXYfBuu+1mfTxsY6vAAxn7XTY4zZ0kCTBobiuLQBfJ5Uc/+pF32BSWvdR2IKIADW3cww6ldOvJ3Xff3SIHZTVQ5li/DXB9ZVuQiMZ95pln+gbp6PmwQBc5xChDbViWjaBAHZdgHz2vYC3dQtRcdBOK5hC2xoKMCWpDxgK/kmQdSmaSXXNxzdqm52xOK65OHxm8CmmyTQTYqLcJNN1AAAIQgAAEIACBDhFA3wsHX4RgF+1H5UDRXOJkCQ0nEr2GnPnleOGXfEK2BDlshNkkdLCsgAklkWgurtk3g+xH2FeMEcfDDz/c6L0QZmOqyUD2PD3jl9RDtjz9LaitIGfkIDuJ+g8LdFEilHPOOSfUXhVkk9x///3N4MGDAxe9zVlIPBXI45JY5YEHHvB+B343NwfZzOI6Ksk+NWzYMDN79uyWubkGjiW1s0V/k/BEngigP4RLoyjBLi5BJUpgdf3117dMOuzcxo+S3rnST/QOqS/173yXMQVJoExnVXIsVHKvZsc+6S1y+A37RomTzmWUAX7evHmRZJiHc4VnnnnGnHLKKS3Z6zURBWVKN/RLrlc/Ua0nMfTTVVTPJdDl9ddfN7rlyI+hgoLlOBs2DunDI0eONGqrucgx8rLLLvNuNqRAAALVJYB+FS77ogW7SN+RD4eSktaXqOfrtnb07ZGPRp8+fcLhGWOKvH8Msudo760Al379+oVyuOaaa7wErX6JOrS+FHQRVIoW6HLbbbd5N/74FRebjZ5TYg7ZJWy34oQFuthuc9T6VbthPj41fVb2FT+d2CWhrX5DuhlSfkfNxdXXSW1oDNOnT/flSaBL6M+vNBX4XpdGlEwEAhCAAAQg8A0BAl0yWAxZB7rYshLJgV+BEn6GVtvGIGomIhnctTls3iSFXbkatLF1PZy1iSpJgEFzm1kEukSZn01OcjhQgEXfvn2tK1ZZLnRw1ZxxKsoGVI3bDpmCnBeCAl2i9m87GFHGs2uvvTbQ+cJ2sLPqqqt6gSRhQS41uDYHnyBjVJJ1qAOYV155pUG2krmCg8IC0Oofsv3O8uI4lcHrliaN8Ryc/IqCnygQgAAEIAABCEAAAsUngL7nJsO8B7v47dfCEpa4zTydWrbEG1H300FBEWuuuaa3Nw8KqkjLfoR9ZeG6UHZyBWk0Fzl9yvnUJWBGPHXjSvNtAWGJUYICXaIk99DYbc4fcrjQ7by2YgsYiWoTVftyIpczeXPRzdTKsOpX4joqTZs2zXN61m+qvsg2KBuhi9z0nM0BW0FGynbqaitL501DK+0kgP7gRrsIwS4uQSUuwSluRIy54447vHOm+qJ3pr7RSkal4jKmoPeynxNb1PdyXs6q5LTp50wX5VxIrB555BHPkbDZqbN3795eRnm/934ezhVs83fR++rXiC0Jm+q4BLrYdMgo+o76CgoS3W677bxvMwUCEKguAfQrN9kXLdhFt5/KP6K5uCRVqD2jQAPtr6N8x8u2f7R9i6PqeOJiS+4a5pOkZ4sU6BKU4CKq3hF0k29YoIvtNiIl31BCX9disy3uvPPO5thjjw1sxubno6AzBYvpBmOXEqTLEejiQrAcdfhel0OOzAICEIAABCBQT4BAlwzWQ5aBLkHR+EGHqraNgYuBuBmR37X1YQfbto2tMjrJeO96OOsnriQBBs3tpR3oEmd+fhtJF+cXmxEm6oGKDtDlvDBz5swGPEGBVLZAF417+PDhZtddd3X+pdkynoRtPG3jjhMwosHaHBFsRq246/Djjz/2suZ+/vnnDYxcAnuaodqMaC634TgLKKWKLk5oKXVV2WYIdKms6Jk4BCAAAQhAAAIlI2A7mCnZNNs2nfXXX9+cd955beuv1lGeA12U7EEZTOfMmdPAxfUWlmaYshEo4YLarS9htiPVTdN+VHX7injaHJ/DbCx+PxDdSDR27NgWxx3ZfI466ijf35TNVhJnben2Xt0+05zgRQl/5KhuK7ZxRw0YUfu2m4SDbmKOG+ji53wvO5ucmuUkEqXIzvfmm282PBI1Q3GU/uLWvfnmm42y91IgkEcC++yzj9HZQSeKa1CJ37lN1CziNhv7Ukst5QXH1W53cx2TH68ynVW99tpr3nu5OXP18ssvb66++urIwYR+epDtfZ2HcwXb/KM6JNbWiS2oNewc0zaOuLewvPzyy+aEE05okWvQGVkn3g30CQEXAtKvlETQ72YEl+epA4EsCShowS+RQJZ9+rVtu81ijTXW8IJNXUpat/gWef9os+dEDdgQb1tSUu2Jw24HKVKgi81escwyyxglPw67Wbl5bdoSnYQFusgmKJtLfenWrZt308wKK6zg8hPw6syYMcPzDWq+YS/st2Tbg6hNl1t8mgdoSxAcxxbmPPkUKu65555m7ty5KbREEzYC+M+wNiAAAQhAAALFJUCgSwayyyLQRYbySy+91Nx3332+xqggw7FtYxD1kKOGyrbZHzhwoOew71f8NpRx+29uP26Agd840wx0iTu/OAYMm1NK8wGU63L3O2wKCraxBboEZRsLGkscA4RuRFH2sObbhoJuogkag5gqs9ynn37aUM2WKTTuOpSTxF133WU+/PDDhn5WX331SAFCetjm9BF2EOS6LtKqp/eEDAyUbAmwUc+WL61DAAIQgAAEIACBdhEg0CV90p3QlfMc6GJzOA1KqBImFZujYlibadqPsK8Yz2lIt5A0lyFDhnjOAlGKLdNoz549PednvyQ2NltJ2DqwjSuO3c5vTbkEXdnGcMMNN5jf/va3DX8Ouok5zjpU47JzTZ06taEfBQgpsKhXr15RRGf8gr7Ulv597bXXjtRWlpU1N5wwsyRM20kIyDbul+k7SZuuz7oGldjObYICEpvH4NqG65ia2y/bWZUcEKdMmdIiyiOPPNLsttturiL+pp5fIitbkGMezhX8vomaTNzvvO2cKex8w5YELo6+UxOGzVE0SZuRFwQPQCAFAuhXKUCkiUwJdMI+k7Z+YvMpiBMgWeT9o9/ee7HFFjMTJkww8hmJWmz2jLAEn3H8TDS2uL4eejau3GwBUnH1jbg6uvY5ClKpLwpw2X333SMFbtsS2oYlKLEFyMT1ddI8/NZBngNdCHKJ+oaIVz8P35x4I+cpCEAAAhCAAAQIdMlgDaQV6CKj7gsvvGDkcKD/Njvw1w89KMgkbuS8DY1tgxIUiZ/lRiLJprN5jnEOzNPeKClblAI2dOhTX4IyLaR9k4ctYMJmOIh7AGFbY37XmoYdwNsOVeIeKtnkatuIp7kO476W0pZD3HGEPYejXhihdP7ORj0djrQCAQhAAAIQgAAEOk0A/Tl9Cej2hZtuuin9hgNazHOgi2wQ06dPbxi9HPfHjBlj5FgYp9gScgTdfIF9xZi09/Vp3+ThFzARdDNIXCcL25obOXKkef755xv+HOSoYHM4UuZgZSaV41HU4jenoOQwcR1eoo4rqL5uFbj11lsbqoTZ2dLs37UtvneupKjXKQKbbrqp921sd3G1O7vexhI0ftdbYaZNm2ZOPvnkSGcY6rdsZ1V+39k4Tq01mdj0gLAs3EnXZFz9Q7fZKDCzviTRIeOMwxaIu/jii5vLLrvMrLLKKrHw2G6JCctIHqszHoJAhgTQrzKES9OpEFDiUCWE7HRJkiTCditHWKCm35yLvH9M2x/I5q8SlGzDZldy2f+66txpyc3mc5VEh0nbBhPnd+nnbxUW6HLHHXcY+Qc1F91me+yxx8YZRuECXfhexxJz5Ifwn4mMjAcgAAEIQAACuSFAoEsGorBtIDLoymtys802MzqA8MucqL/bNgb777+/GTx4cKxh+R0sBzkrpL2xrR90kk1n8+TzEOgSZwPq52jgcnWrTfg6FDvwwAPNrFmzGqrYjPhxDiCCFl6cA3i/NRnkbOGy8P2yZ2ojvsceexgZ3rJahy5j86uTthzijiPsOTbqYYTS+Tsb9XQ40goEIAABCEAAAhDoNAH05/QloEPxa6+9Nv2GA1rMa6CLLRAgLCDFBZ7tJo3zzz/f9O3b17eJNO1HVbev2JxCkjho3n///Wb8+PENt24E2Z/iyCBobUVdH7ZkMmEZYIPG4JdBXwz69+/veztKkR2VXH7nadbhe5cmTdrKgsCOO+5oZINud4ly/uGXDErvKL0/9e4LKh988IE59NBDjd5z9cXvxvS477YynVXphvZhw4aZL7/8soFXku+sGvLLqL355psb/S+rEudcIQsdMs440g6eqjHWGdnQoUPN+++/34C9W7duXrCsspxTIFAEAuhXRZBStceoANHbb7+94xBs+2fdRDJx4kSrH44G7hco7Kp/NU88ro6VJsA4fhrqP+p+3WXM+hZLNvUl7FtclBtdstBh0rbBuMiouU6cQBe/m22S+DpltR7j8HB9hu+1K6lk9fCfScaPpyEAAQhAAAKdJECgSwb02xnostNOO3lR7LYgF03Pb2OQJKuS2vS7cSMoqCCLjW1NdFEOesLEXdRAF7/MYUmyPYhTlGCmOAcQQbKIakCxBeYst9xyZtKkSbEydIatlea/p7kOo/Zdq5+2HOKOI+y5Qw45xLz99tth1fh7QgJs1BMC5HEIQAACEIAABCCQEwIcdKUviE7oynkNdLHtZTfccEMzbty4RPBtzqxyot1rr718207TfhTngL9M9hXb7b9JMmLaAkdsyXTiyCBo0UVdH36BOWo/aA0mWvQ+DxfZUSltFmHt8b0LI8TfO0lA5yl/+MMfOjKEKHbnKMEqzZO5++67zSWXXNLwzzYnzbjvtjKdVdm+iUm+sx1ZYCbejXK68eToo482CxYsaBj2Ouus4wXFxilxzjdsa1G6pr73SYpfgrmkZ6tJxsOzEIhDYNddd20IUo/TBs9AIEsCnbDP2Objd9utEl/qu9anTx/fx+LeZmsbQ1wdK00ZRfXTqPUddb/uMmY/3THsdpaiBLpMnTrVnHvuuS3v6CS6ZNo2GBcZNdeJE+jiF9CU1Ncpi/UYh4frM7vvvruZP3++a3XqxSSQp29OzCnwGAQgAAEIQKCyBAh0yUD07Qh0WXbZZc2pp55qlE0rrGRxSB91g5vlRiLKQU8YqyIGutgyZyUN8ogiszgHEEGyiLq+bP0nzZ4Wtl7q/57mOqy1q83s//t//8/cd9993n8l6+aDI5cxxrka2aXdJHWOP/548+KLLyZpgmdDCLBRZ4lAAAIQgAAEIACBchDA8TddOa6//vrmvPPOS7dRh9byGuiSpRPFtGnTzMknn2yUnFJVxuQAACAASURBVKK+BDkeRrFFhGGPesBfNvuKX1Z/MUsS5BGVadT6YTKNuj787EtJs4KGjbH571n8xmQHUxDPww8/7CUSkf2o+XcWNs4w56Cw57P4+8033+zdtvX1119n0TxtQiARgX322cfo7KATJard2S+reJiTpt4hOkeaOXNmwxRtZwxx321lOquyMbAFf7Zz7bTjXMGm5yW5NS3OOZPtWz9ixAijRIFJil/QtvSIY445xsgJlQKBIhBAvyqClKo7xh49epjJkyfnBoBf0K8GN3DgQKMkjn7Fpg8oyOyoo46KPLe4OlZQR+3aP0bdr7vAifOdL0qgSxY3HaZtg9EeQW0q4P/ZZ581Wkv6t6h79pVWWsn85je/8RW5bpNUoMtHH33U8PekN01nsR5d1mySOnrXfPHFF0ma4NkQAvjPsEQgAAEIQAACxSVAoEsGsssq0EUGVDnu6zr0TTfd1HnkfsEbzg9HqKjxnXDCCaZfv34tT2W5kYh60BM0pSIGutiM/xFE51xVh+AXXXRRS9aSOAcQQZ1GDXSxXSfczgCPNNfhrFmzzAUXXGCee+65yI4KflzbycF5MVExNQI2x0c26qkhpiEIQAACEIAABCDQUQLoe274XYLpOxXkohnkNdAlzq0rbhIxxpbpO2iPmqb9KOoBf9nsK362FVfZRa23+eabm9GjR7c8FlUGYf1GXR9+mdjbHeCRlqOSnEmUCEWBIHPmzAlDFfr3dnMIHRAVUieA/uCGVA5XN954Y2DlTga5aGBR7c6yKZ900kktduUgh8uoz8R9t5XprMoWBJFGgIXb6m2t1c5zhbhrIGhucc6Zsrx1xZZp/cc//rE5+OCD44qJ5yAAgQITQL9yE95+++1nZs+eHVg5b0EuGqztdpaePXuaSZMmGd3q1Vz89qiqp5tINtpoIzdgdbXS+r52Yv8Ydb/uAsePh3ySgvStogS6xAniCWOWlg1Gv4UrrrjCSBeKk4S1eZxBgS42/S/omTAO+nsW69GlX+rkgwDf63zIgVFAAAIQgAAE0iRAoEuaNP+vLdsGQgeI2gi7li5duph1113X9O3b1wtsifJsrQ9bNkrXMUSpF7SpzHIjEfWgJ2hORQx0mTFjhhk+fLiZN29eFHHFqms7BI9zABE0gKiBLmmugVhgYhw4+vUjo9Nll13mZcWImgkjaNwEusSVajGeY6NeDDkxSghAAAIQgAAEIBCXAPpeOLm8B7loBnJy0O0L9SUPGaGzOFivzTGOrSBN+1HUA/6y2Vf81lz4ryleDZvdIaoMwnqPuj7iOriEjSPK39NwVBLHU045xXz88cdRug6sS6BLaihz2xD6Q7hoihDkollEtX1HvZ1FfUS9BSbOu61sZ1VZ6lDhq7exRifOFWxrIMnNcWnpjml949LWY6LKlfoQgED+CKBfhcukqEEutZn56UT6rpx//vlmnXXWaQBg+24FBcaEEYyjYzW32an9Y9T9ehgL/d3GIygQPa4dIKrOXT/+OHLz0yUVJDVmzBgjG0uckobuMmXKFHPNNdekEuBSm0OcQBf93saPHx8Hg/dMFusx9mB4sO0E+F63HTkdQgACEIAABDInQKBLBohtG4ikUedxhtrObJQEukxrENESSyxhrrzySrP88stHEl3UDWhWNwj5DZpAF7sokxg/1KquZZVzljLeuhQZOvSbqy8KjtGhVnMh0MWFaHHrsFEvruwYOQQgAAEIQAACEHAhgL4XTKkIQS6age12jU5nhM7SSTMtZ0XsK8Zzchg7dqzLK+ObOn6H+pEaiFCZQBc7rDgOL/WtKYOqnKpcsqjKTuSXZVi2ouaEKmk5AUdYJlRtMwH0h2DgRQly0Szi2J3vvvtuc8kllzRA0DtC34btt9++4d9t2cvXW2897/3jV+K828p2VpWlDhXlddGpc4U4GdbD5pWW7pjWNy7qWV3Y/Pg7BCBQfALoV8EyLHqQi2Y3bdo0c/LJJzvdjOenb6mNIUOGGLGIU+LoWHnZP2YRWBCHR5EDXZLqMEl0F9kNzjjjDPP44487LV0/XxU96Ge7iBPoEscOVj/wLNajExgq5YIA3+tciIFBQAACEIAABFIlQKBLqjj/3RiBLju1UM1yIxHnoMcm9iLe6EKgS7zDvrR/+knWoQwHo0aNMs8++6zvsBZbbDGz1VZbmQEDBpjvfe97pmvXrr714hwEpc2B9tpPgI16+5nTIwQgAAEIQAACEGgnAfQ9O+2iBLloBvfff7+XibDZ2XzzzTc3o0ePbueSaugrSyfNd9991xx++OHmq6++augz6LA6TftR1AP+stlXCHTxz+CZ1HEk6o81jmNOrY/nn3/enHTSSWb+/Pkt3cphfdVVVzX9+/c3/fr1C7wJPOrNyVHnSP18EkB/sMulSEEuQedNQd/TDz74wOhmDQVB1Be/4JUoQTG1tuK82wh0Sf9d0clzhSoEuticnTsdqJ7+SqJFCEDAlQD6lZ1UGYJcNDvpTsOGDTOzZ89umGyPHj28BKf1Z/THHXecmT59ekO9Ll26mAkTJpjVV1/ddVk11IujY+Vl/5imPSeJzkmgy7EtwSYuusvll19u7rjjDt91KzvKBhtsYHbbbTezySabmO7du1vXt5+/FYEusV4HPJSAAN/rBPB4FAIQgAAEIJBTAgS6ZCCYPAW6yNB94IEHmlmzZjXMVNkwd9qpNSAlCQ5tcHbddVfTq1evlmay2NjWOkkSYNA80CIGunz44YeeweXLL79smM6KK65ott122yQibXm2W7duZuDAgS2b17QDLKIewNsYJM30EAVeknV42223ecax5qLflAyDgwYN8s3I2Vw/bTlEmT91O0eAjXrn2NMzBCAAAQhAAAIQaAcB9D1/ykUKctEMXn75ZSMniOZbOFdZZRUzadKkVJeSMrO/9957LW2uvPLKLft5HWLrMLu+BN3YG2WgcfbJadqPoga6lM2+4uekINn+53/+p1l22WWjiDK07n/8x3/42qCiyiCso6jrw49BUQJd5GB18MEHG9l6mstqq61mzjzzTCPbn0uJamdzaZM6+SeA/uAvo6IFuWgWcb6neu70009vyci86KKLeoG3ffr08QBJLznssMPMzJkzG4D5OXPWV4jjhFm2syq/IOa0dCjXN0wnzxVsa2CfffYxOmeLU+Kcb1x44YVeQHl9SetbH2edx5k3z0AAAsUhgH7lL6uyBLnUZnfxxRebe+65p2Gyur1Ce7CNNtrI+/coQcVRVnjcb08e9o9R9+suXOLoW0UOdJEuecIJJ3jJLOKUuDaYZ555xpxyyiktNkuNZ+eddzZHHnmk0T7CpaQV6JLUXprFenSZP3XyQYDvdT7kwCggAAEIQAACaRIg0CVNmv/XVp4CXTQkv82EDkKvvfZaJ+f5NBBluZGIe9DjN68iBrrYjP8bbrihGTduXBriC20jzgFEUKNRD+Bt/a+zzjrewV07Stx1aMsMI2OBDGaSo2tJWw6u/VKvswTYqHeWP71DAAIQgAAEIACBrAmg77USLlqQi2Zg268tvvji5rLLLjM6wE2raC/58MMPtzSnzO577bVXw79n4aRY6+Cxxx4zZ5xxRsstNjokP/bYY32nm6b9KOoBf9nsK362FTnnnH/++aZv375pLbfAdqLKIGxQUdeHjcGYMWOMkqO0o8R1VPK7YUHjVfZU/a4kS9cS1c7m2i718k0A/aFVPkUMctEs4tqdn3vuOe9WqOYgWyUrO+qoozxAtjpDhgzxEjDZStx3W5nOqmwM/PStLN4WnT5XsAVxS9cUgzglzvmG7XbCJE6itbHfcMMN5re//a2TTh1nvjwDAQgUjwD6VavMyhbkohm+9tpr5phjjmm5WbNeh7Lt1xQQoFsv4pa4OlYe9o9R9+sujOLcQlyUQBdbEI/WnuxmcUpcG4zf7UQKctGewfbes40vaqCLLRg+qT9bFusxjkx4pjME+F53hju9QgACEIAABLIkQKBLBnTzFugycuRI8/zzzzfMVDdz6AaJFVZYIQMCrU1muZGIe9DjN/EiBrpktfmLsjDiHEAEtR/nAL7Th2Rx16HN8WfAgAFmxIgRUcRgdZxq5802kQZM5VQIsFFPBSONQAACEIAABCAAgdwSQN9rFE0Rg1xqM9Bh9SuvvNIwoSwyfw8dOtS8++67Df3IKd7Pud+2l918883N6NGjE/0ubM6B+++/vxk8eLBv22naj6Ie8JfNvpKF00TUBRFVBmHtR10ffk5C+s0lcRwJG2Pz3+M6KumGhTfffLOhOQXGXXLJJb63aadtZ4s6T+rnjwD6Q6NMihrkolnEtTu73NbiFxzbfOuL3+qO+24r01mVTS5JAj2ivEk6fa4wY8YMM3z4cDNv3ryGYSdJwBbnnCnLoG2/34f0iFGjRvneZBdFftSFAASKSQD9qlFuZQxy0QxddCg/+85SSy3l3djbvXv32As8ro6Vh/1j1P26CyTdMvLUU0+12LeCEngUJdDFpssl0SXj2GBsOp0SpIhzlCQbElTUQBc947d+k/qzZbEeXdYsdfJBgO91PuTAKCAAAQhAAAJpEiDQJU2a/9dW3gJd/K7utjk4ZIDDazLLjUTcgx6/uRYx0EXz8DOmZJEV1rY+4hxABK21OIEufodk7WQQdx36HbLG/X2mLYes3ge0my4BNurp8qQ1CEAAAhCAAAQgkDcC6HsLJVLkIBfNwhb4sd5663mHx2kUBbgcfvjh5quvvmpoznZA/PHHH5tDDjnEfP755w31l1tuOc9Bo2vXrrGH5WcLCtvvpmk/inPAXyb7yrRp08zJJ5/cksk/6Ead2MK2PBhHBkFjiLo+bNnm28kgjqOS7XcZ9+biOHa2tNcC7bWfAPrDQuZFDnLRLOLanfWsX3ZvOerrfaobohQcO2fOnIYF6qKXxHm3qZMynVV9+OGHZtiwYebLL79s4Bf3XR31LdHpc4XPPvvMHHzwwebTTz9NTYeMc76hrPtHH320WbBgQapykJOzfh/vv/9+Q7vtPHOKuiaoDwEIZE8A/Woh47IGudRmeMcdd5jLL7+8YVHV7Bk9e/b0tbtss8025tRTT020EOPoWHnZP0bdr4eBsiUjCQuAKEqgiy3AJIkuGccGM3XqVHPuuee23MYc95bCOIEufsHFYfbDsPWT9noM64+/54sA3+t8yYPRQAACEIAABNIgQKBLGhSb2shboIttc1J/vWoGGBqazHIjkeSgp3neRQ10sR3WJb0e13VdxDmACGo7zgG8n8NQ0sy4yn568803Nwx11VVX9Q4Cl1hiiYZ/j7sO/TKRLLLIIt6h39prr+0qAq9e2nKI1DmVO0aAjXrH0NMxBCAAAQhAAAIQaAsB9L1/Yy56kIvmYDvEVub0s88+26y//vqJ15SfQ6saXWONNczEiRN92/cL7tCBsg6aN9poo1hjsu1Pl156aaM9vy3DaZr2ozgH/GWyr9icXXr06OHd8pwkiMl1UcSRQVDbUdeHzQlXjkkK5IqamVRjU5tnnHGGmTVr1jdDlf1Jjl477LBDy/DjOCrZnHbj3tgbx87mKmPq5ZcA+sO/ZVP0IBfNIa7dufbOsgWz9OvXz7slqr7UgmC23377wMUd592mBst2VuWXfVrnBvrOLr/88pFfEHLolE4omdeX/v37myFDhjT8Wx7OFfx0SJ1tKIBbTppRS5zzjX/+859eQMpHH33U0J30HDkor7TSSlGH4dXXLYzHHXdcSwBNkE4dqyMeggAECkUA/erf4ip7kIvm+MEHHxg5+us7U1+UNGHNNddsCYJJ68avODpWXvaPUffrYT9+mw0tbD9flEAXmw6TRJeMY4Px2y8l8bGJE+jiF1im9TFw4EAvOU+ckvZ6jDMGnukcAb7XnWNPzxCAAAQgAIGsCBDokgHZvAW62DbiSTZJUbFluZFIctDTPI+iBro899xz5qSTTmrJ0rnKKquYSy+9NHPnhTgHEEFrKM4BvO3gwSUDnW0sfgc1YipniOYSdx3GNbb4jXnmzJlm+PDhZu7cuQ1/jusIEfV3Tv3OEGCj3hnu9AoBCEAAAhCAAATaRQB9rxxBLrX14rcH1N8UUKLAkjiO97W25Rwph0vtDZvL/vvvbwYPHuy7bG0Hykmykd52222ek2dzCWszTftRnAP+stlX5KA5ffr0BjEkcViI+t6LI4OgPuKsD9vNQnEDufxuyhHTE044wchpvLnEcVSKa2OysVN21gcffLDhz3GTrERdA9TvHAH0h3IEuWgFJX0n+GVIVpDtkksuaT755JOGReoaDBnn3aaOynZWddVVV5kpU6a0/NDjJiCz3cy3zz77GJ1d1Zc8nCvYbiuMm2TPdktO2PmG301BYqXgIDljxykXXHCBeeCBB1oeTdJmnHHwDAQgkC8C6FfVCHKprTq//bRuv5UO9dZbb8XSocJWdBwdK6mu2DymuPtHP91kscUWMxMmTDC9e/cOm3rL3ydPnmyuv/76ln8Pu6E1ro6UhGMcuWlifnq6/j2uLmm71fbHP/6xdxOfX/Hzy4lrN1LwzkEHHWSUeKW+KPBYATW2Ygtqct2b+LU7cuRI8/zzzzf8qZ3+cZEXPA+kSoDvdao4aQwCEIAABCCQCwIEumQghrwFumiKp59+unn88cdbZjtgwAAzYsSIWBR0KKGMSHKs16Y+qMQ5iHYdVJJNZ3MfRQ10CXJmGTZsmPnRj37kirOhnjZ/9913nznqqKMCg2XyEOhiYxA3M+7bb7/tGRG++uqrBiY240ncdeiXeS2O8UDzHzVqlHn22WdbZB12EBRrcfBQbgiwUc+NKBgIBCAAAQhAAAIQyIRA1fW9MtzkUr8wXnzxRfOLX/zCzJ8/v2G9aB+ovbdN3i6Ly3awHpbR2uZ0qv20HBz69u3r0v03dXTjhTIuNjvPao5K0rHddttZ20vTfhQnyKJs9pWHH37YjB071nz99dcNzJVlXs4McW51EaOLL77YbLHFFmbbbbcNXBtxZJC2fdHGIK6txM/xdfHFFzeXXXaZUXKU5hLH4cWWkTcsc60fO9n29LtrfucQ6BLptVbIylXXH8pwk0tt4cW1O9eetwVx+i1sVyf+OO+2Wn9lOqvS+1rJsprfsXETkPkFCisIesyYMUbfrfqSh3MFW2COvou6LahXr16R3p+2wKGwb7ZtjesGQZ1hRr1d5/XXX/fkOm/evIbxd+nSxYwfP96stdZakeZFZQhAoDwEqq5fVeEml/rVattL+q3ouEGeZdo/2hK7bLbZZt6tqFFKkF1J/hBBtogiBbr4JdIQp7g2G7F5+umnW1AHBbrY9k1xblOR3qVkOs0lLNBF9f0S0Orf4/g6KeBHyUiadXQCXaL8Cotdt+rf62JLj9FDAAIQgAAE/AkQ6JLByshjoEvajhSKxlcQwDvvvGNktB49erTZcMMNrTTTdFRo7sQW4a/xjBs3LpKEixrooknaDpfkmKJsEEHy8YMkR5cjjjjCfP75514g0znnnGM9mMhDoIvmcPfdd3sHKM1l1VVX9f7d1YHDFjSiQyVbxs+4B44244Ecic4//3znbL42w4FYxPktRPrhULmjBNiodxQ/nUMAAhCAAAQgAIHMCVRZ3ytbkEttschZ8ZFHHmlZO9q/n3baaWbTTTeNvK7q9/DND7s4XChw4Z577slsP62G11xzTW9vHnRrTZr2o7hBFmWyr8h+J9uOHFGbyyabbOI5m0S9Rahmf1DgkhKrDB061NpGXBnYfgBx1ocYyDFi9uzZDc3GCS6zBY0E3SYcxxlc2U8VLCabXH2RrGSDdX1HBL0X1JbsTlED2SK/nHigYwSqrD+UKchFCyiu3bm2+IKCOOsXaFDQXvNCjvNuq7VRtrMqv2zvmutee+1lDj30UOd3gO2dbctknZdzhbRuK7R9YwUwLNBFdWxyiKrv1J99NgtPwdonn3yys0ypCAEIlI9AlfWrqgW5aPUq2EL73Tlz5gQuZtlyFAjZp0+fxIs+jo6Vl/2jTSeIs/e23azmcsNHkQJdgmw2u+22m+eP5VruvfdeLylJc6ITPR8U6DJ16lQvyU3SBClB/a+44orm2muvDbQ/2da+glOUWETBMi4lSJcj0MWFYDnqVPl7XQ4JMgsIQAACEIBAKwECXTJYFXkMdNE0bY4U2lzq0FubJZeimy5+/vOfm48++uib6mpj0KBB3lWUfiXOQbTLWFTHFmSx1FJLmUmTJhllbXItRQ500YGVNrtvvPFGy3SVaerXv/6180G4DhWUEaz+NhNletRhQb9+/Vraz0ugS5AxYKONNvIcOGRsCiriqIP+Bx98sKVaUPBJ3APHoIx6LodhMrJpXmrHVlyyZLj+RqiXPwJs1PMnE0YEAQhAAAIQgAAE0iRQVX2vrEEuNTuGHB+1n2su2nvrZhfdJupapk+f7t3w+cUXX7Q8sswyyxhlxw6zjWhfbxuTnDXOO++80OQRQftpVwf9NO1HcYMsymRf0YJQUJWSdvg5O8j5U5n1w2wlakeZMGV/eOKJJxrWWdD6iCsD29qPuz6Cgpdcg8s0F93G1Pw7C1vbcRyVNH+bw+6SSy5pLr300lAnj0cffdRLADR37lxfnHFuE3Z9J1EvHwSqqj+ULchFqymu3bl+JdoSRNXXCQraa17Vcd9ttXbKdFYVFLhz+OGHm9133z30paCzNmWxnjVrVktdWxbrvJwr2OavibjqGX7nUfUgXAJdbJm71c4222zj6cphwb06X9ItaNKtm0vcW2pChU8FCECgUASqql9VMciltjAvvPBCc//99weu0969e5uJEyeGfmdcFntcHSsP+0dboIvmHcUf6ZprrjG33HKLrw3D5XaPIgW6iI1N5vqb9MjDDjssdG1pjSrIZcGCBb7LLCjQxXbLc02XC0uQIluRktpoDH52J7XjEmAS5Ocjm6Z+i2G3BcrOOnLkSKPb+fyKyzhcfqfUyT+Bqn6v8y8ZRggBCEAAAhCIT4BAl/jsrE/mNdAlyGlBk9HBtIy4tg2CNinaWP7+97/33SQFXV8Z9yDaVTzKpuGXnVLBOzpMCDNg1/opcqCL5hBkzJcBYfPNNzcjRozwbmjxK9r8aSP60EMPtWxE9bwcjfr379/yaF4CXTSwoMxfyy67rDnxxBONgl78in67cnBozvKpunL6UDYLW6bLuAeOYRn1Vl99dXPqqae2/C51+HX11VebP/3pT1ajRW2OLlkyXH9r1MsfATbq+ZMJI4IABCAAAQhAAAJpEqiivlfmIJfa2gjau6qOEhb87Gc/8xzz/Gwa2ku+8MILXlZD2wFu1BtelfBBAS1+B9Ny7lPSk+9///u+y1tJUZRg46233vL9u2smyjTtR0mCLMpiX6kJQ86dTz/9tK9sFDih4Krtt9/eaj9TcIuSgnz66actbay22mqeQ4XfLbpJZOA32Ljrw3Zzr/qQvWvAgAGe84jfHGQPlf1F9lC/38Zmm23mBQDZSlxHpYcfftiMHTvWt08FxA0ZMsT85Cc/aQhS0jwff/xxc8UVVxg5qwQVzVtO1VGC6tL8ttFW9gSqqD+UMchFKyWu3bl+lYVlJNc7Qe9YfQtcStx3W63tsp1VBd22rrMIBUr6ncnova0gpCuvvNILKG0uQd/YPJ0r2LKuaz5BZzI649A3y+88qp6FS6CL6iu4e8qUKb5LWOPQOYsCuvyKAof03f3kk09a/qzfx/Dhw41uSaRAAALVJlBF/arKQS5a7UGBpbVfg5KGKHllGiWujpWH/WNQoEuNjc3vQX+XXUmJOGbMmOGLMkgvqn+gaIEu0ukUqCQ7lF8JYyZbjQKPg0pQoIueE3fZEvyKTZdTYMrvfvc7c+edd1oTbNTa69atm6fvrrDCCoHjfOaZZ7xkvGLSXGx2ENWTHq1bqpUEuT6Rb3MbBLqk8ZYqRhtV/F4XQzKMEgIQgAAEIBCfAIEu8dlZn8xroIsGLEcKXa09b9486/jlvKCN4rrrrusdlmoz+dprr/kaeGuNhF3/Hfcg2lU8OlDX5sWvaNNT2zTpAGXTTTf1ghn8StEDXTSnBx54wMtoYMuYoDpyYlB2kVrQhjbOM2fONJ9//rkVedDtInkKdNEEgg6W9Heta81//fXX9/5vzV+OQbaNr8uVukkOHIOyq9YEIscmjUNFsvXb4NuEx6bd9U1SzHps1IspN0YNAQhAAAIQgAAEXAlUTd8bP368ue+++wLxaC+ngIyiF5f9u/aBstMsv/zy3nS1F9QeXHadoH2/yz7Wj1/a+2n14XojjOqmaT9KGmThIp+821dqMpYDgoJZbIFIqie7gwKsZA/UTUBy9HzppZe8gAmbDSLsdpGkMmheo0nWh+YhJ9U5c+ZYXx2a9wYbbGCUMETzVzCZkqHYfmurrrqqlzDGL0Cm1klcR6Wgm4XqJyC7Z63YsrfaJhzm7FL0d2zVx181/eF//ud/QnWDffbZx8j+X7SSxO5cP9egM5QePXp4zmdB77P6tuK+2+rbKNNZlct3Vt/MddZZx8hZUfX/+te/esnb4n5jxTIv5wqaz5FHHmneeecd689LeoaCfaTXas4ffvhh4DllfUOugS5Bga219tT/Wmut5Z2NySlSjqE6G/MLNKo943ojTNHeLYwXAhCITqBq+pVuRtD3OqhIh5g8eXJ0mAV5Qt8WJVx9//33fUcs3Ul2FO2l0yhxdaw87B9dAl1qjOr1An2DpRcE7WejJHIpWqCLmMheccQRRwT66tR8nsTChVn9egzb+8tPRokwgnzIZGesJeKJ6quisct/ae211w79mYTZJdWA9GrZb1RkuwnycarvEJ+ZUPylqVC173VpBMdEIAABCEAAAgEECHTJYHnkOdBF05VTvzJIBUWzR8Hicv14koNol7G4bL5q7QQZxcsQ6KJ5Tp061cu0GfWA28Y67FrUvAW6aB4um2CXtaVNu7LVDB48OLB60gPHNMargyIZNpqdZ4/YEAAAIABJREFUNmR00Hqw3UbjwoE6+SXARj2/smFkEIAABCAAAQhAIA0CVdP3bPOtsSxLkEttPo899piXPTrIuS7qOtIBsrJB9uvXL+qjXv009qe1jqMEueiZNO1HaQRZFN2+Ur8A5ISq25KUzCaN0r17d89RwXYztPpIQwb1Y026PlyCXVzZKBhGgXm2W5Nr7cR1VNLzLs4uYeOVXeu73/2u+dvf/tYSsLPhhhuacePGhTXB3wtKoGr6g5I0BZ13FDXIJehd6ur8X1vCQRnJdUuUbOCuJcm7rb6PMp1VuQS7uPKVE97ZZ5+dmjNgWL9pnCuk8c2S06L02OYb5KKsdTn66uYW2012YSya/06QS1Ri1IdAuQlUTb8Ks8+UPciltpoVyHP99df7Lm7dFKYz+LRKEh0rjW9xkv2j335dAUAKzAgKhg1jFzWRSxEDXcQg7ObnME76u5L/KuhDeml9CQt0Ud17773Xu603KKlO2BgUUKwxNMs7yo2yLoHLYeNQfwqqkR2kvhDoEkauPH+v2ve6PJJjJhCAAAQgAAE7AQJdMlgdeQ900ZR1JbiCXZSpKG7RBkGbogMPPPCb6H1bW0kPol3G6OqIUYVAF/HSOhw1alTgTTxhXHWooIyfO++8c2DVPAa6aMD333+/tyGPG/CjzfhJJ51kttxyyzBUVueNKIcw11xzjbnllltiGRC+853vmLPOOsu7WtYvu07Uw8rQCVMhNwTYqOdGFAwEAhCAAAQgAAEIZEKgavpekCNF2YJcagtm1qxZ3t4z6LYN18Wlm1/kuB4UfODSVtL9tGxGu+66q5eRspbx0aXfNO1HaQVZFNm+0sxcDgOXXnqpdytyEueFmg1CwS5BJS0Z1PpIY3189tln5sQTTzSvvvqqy5L0raPbok855RSnmw+SOCqpczkrjRgxwrvJKWqp2fXWXHNNL/it+daApZZaykyaNMmEyTFqv9TPBwH0h4VyKHKQi2aRNMFSjYTeAYcddljLmVCcTORJ3231v5IynVUpcPmMM84wTzzxROwXwRprrOEFQYcFUtZ3kJdzhbffftv8/Oc/984foxbN95xzzvH02FdeeaXh8ShnLHpQa/3aa681t956a2x9R9/Qgw46yAwcODDqVKgPAQiUmAD61ULhViXIRTNWsgjddtGcoER2D+1Rt99++9RWfVIdq5P7R7/9ur7hv/rVr2In3YiTyKWogS5aRPLxkK0hTsJi3Vg3evRoz7enWRdzCXRR/0mSvdTskXfffbe54447Wn4TCh5WMLJLSaJT1+wgX375pZfIp74Q6OJCvxx1qva9LofUmAUEIAABCEAgmACBLhmskCIEutSMvffdd593JX1zVH8YFhnbtVFS9kKXksZBdFg/Ml4rk6QMAEGlKoEuYqBNoA457rzzzkjZYWWY0U09kpvLYXdeA13EQA4MOhh69tlnnQ815ISj4B455CjLiEtJ68Bx+vTpXrDKxx9/7NKtWWyxxYxuIlLWQo1bxoNLLrmk5Vn9ZidOnOjUJpWKRYCNerHkxWghAAEIQAACEIBAVAJV0/ds8y1rkEv9enj00Ue9GyKab+l0WTNyWJfjxfe//32X6k514uyn1XDv3r3NyJEjnbKQNw8kTftRmkEWRbWv2AQtNnIkjZoAR87QJ5xwgvM6S1MGmkua60O/t3PPPTeSTVSOG0oqo6y9riWpo1LNvqcAJdlxXQOUFIwkhyLZbmX3HTZsmJk9e3bDsGX/03y23XZb1+lQr0AEqqY/7Lnnnmbu3LktEip6kIsmlJbdWW352Y6jBhGonTTebfXC0tlOmc6qZONXwEuUIMWo39jmxZ6XcwXpTFG+WfoW7bLLLt+cxdicZHXGE7UomFzOom+++abzoxrPBhts4Omyruefzo1TEQIQKDyBqulXtvlWKciltmhlb2kOxMwicUAaOlbUb7HmmMb+MegbLl1PyT51O45rgtLVV1/d06eifo+LHOgiWcgWd+aZZ3q+LS5FgR26mXHQoEGer4j8RhTwVF9cA130jPQn2QlmzJjh0r13G5/eFYceeqjnV2O7RXLppZc2V199tZPvUa1j2W0UCO0a+FO/Zvx+SwS6OIm0FJWq9r0uhdCYBAQgAAEIQCCEAIEuLBGPgDJRaHP5l7/8xSi6vTnDnzYoMlr079/f/PCHP4y0AWk3Yh38TJgwwTsAqt8oa2O3zDLLmH333dfLKlqlInm+8MIL5qabbvL+q81g/cG4jPeSsTK+7r777p6cdbBSpqJD/SlTppg//vGP5v33328J/NHGW/PfY489zIABA5wDXLJi9OKLL3rXIPvJS2NVNk4ZLTbffPNI2XGzGi/tdo4AG/XOsadnCEAAAhCAAAQg0A4CVdT3mudchSCX+rWkA2lloP7zn//sOUg2OwFoD9+lSxfTs2dPL3No1nYa7acffPBBc9dddxll6m7OYip7ggIAtt56azN48OBIGcjb8RtKs4+y2VfkQHH77bd78lUQRPNaky2tW7duZosttvCcJvr06ZMmzly0VbO/vPTSSy02Uf3W5Aih+cuemPSmpKQTrtm25LDRLC+NVclq/uu//qv0v8OkHKvyfNX1B/0m9t57b8/Ri1IsAmU6q5LedN1113mOigpkrj930xrVjfIKqtBt7NJ30yh5OVdQJvEbbrjB/OlPf/IcNuvPo2rnjTvttJN3Y0rWZ1Fh+o7OW6RX77jjjm0ZTxpypg0IQKAzBKquX4l6FYNcOrPakveax/2j7EkPPPCAl6TVz74knUC60YEHHhgreUpyavlpoaZHyjbY7NvTDr+WWv/yH/viiy9adLmVV17Z/OhHP8rcr6a2Zm677Tbz3nvvNdit8mazyc/qYSRV/F4jdQhAAAIQgEDZCRDoUnYJMz8IQAACECg1ATbqpRYvk4MABCAAAQhAAAJeVjy/cu+995aazkEHHeQdpCphAwUCEIAABCAAgWgEqqo/6KYmOdiPGTMmGjBqQwACEIAABCAAgRACVdWv5Mw+b948L/kFBQIQgAAEIJB3AlX9XuddLowPAhCAAAQgkIQAgS5J6PEsBCAAAQhAoMME2Kh3WAB0DwEIQAACEIAABDImgL6XMWCahwAEIAABCJSQAPpDCYXKlCAAAQhAAAIQ6CgB9KuO4qdzCEAAAhCAgBMBvtdOmKgEAQhAAAIQKBQBAl0KJS4GCwEIQAACEGgkwEadFQEBCEAAAhCAAATKTQB9r9zyZXYQgAAEIACBLAigP2RBlTYhAAEIQAACEKgyAfSrKkufuUMAAhCAQFEI8L0uiqQYJwQgAAEIQMCdAIEu7qyoCQEIQAACEMgdATbquRMJA4IABCAAAQhAAAKpEkDfSxUnjUEAAhCAAAQqQQD9oRJiZpIQgAAEIAABCLSRAPpVG2HTFQQgAAEIQCAmAb7XMcHxGAQgAAEIQCDHBAh0ybFwGBoEIAABCEAgjAAb9TBC/B0CEIAABCAAAQgUmwD6XrHlx+ghAAEIQAACnSCA/tAJ6vQJAQhAAAIQgECZCaBflVm6zA0CEIAABMpCgO91WSTJPCAAAQhAAAILCRDowmqAAAQgAAEIFJgAG/UCC4+hQwACEIAABCAAAQcC6HsOkKgCAQhAAAIQgEADAfQHFgQEIAABCEAAAhBIlwD6Vbo8aQ0CEIAABCCQBQG+11lQpU0IQAACEIBAZwkQ6NJZ/vQOAQhAAAIQSESAjXoifDwMAQhAAAIQgAAEck8AfS/3ImKAEIAABCAAgdwRQH/InUgYEAQgAAEIQAACBSeAflVwATJ8CEAAAhCoBAG+15UQM5OEAAQgAIGKESDQpWICZ7oQgAAEIFAuAmzUyyVPZgMBCEAAAhCAAASaCaDvsSYgAAEIQAACEIhKAP0hKjHqQwACEIAABCAAgWAC6FesEAhAAAIQgED+CfC9zr+MGCEEIAABCEAgKgECXaISoz4EIAABCEAgRwTYqOdIGAwFAhCAAAQgAAEIZEAAfS8DqDQJAQhAAAIQKDkB9IeSC5jpQQACEIAABCDQdgLoV21HTocQgAAEIACByAT4XkdGxgMQgAAEIACB3BMg0CX3ImKAEIAABCAAATsBNuqsDghAAAIQgAAEIFBuAuh75ZYvs4MABCAAAQhkQQD9IQuqtAkBCEAAAhCAQJUJoF9VWfrMHQIQgAAEikKA73VRJMU4IQABCEAAAu4ECHRxZ0VNCEAAAhCAQO4IsFHPnUgYEAQgAAEIQAACEEiVAPpeqjhpDAIQgAAEIFAJAugPlRAzk4QABCAAAQhAoI0E0K/aCJuuIAABCEAAAjEJ8L2OCY7HIAABCEAAAjkmQKBLjoXD0CAAAQhAAAJhBNiohxHi7xCAAAQgAAEIQKDYBND3ii0/Rg8BCEAAAhDoBAH0h05Qp08IQAACEIAABMpMAP2qzNJlbhCAAAQgUBYCfK/LIknmAQEIQAACEFhIgEAXVgMEIAABCECgwATYqBdYeAwdAhCAAAQgAAEIOBBA33OARBUIQAACEIAABBoIoD+wICAAAQhAAAIQgEC6BNCv0uVJaxCAAAQgAIEsCPC9zoIqbUIAAhCAAAQ6S4BAl87yp3cIQAACEIBAIgJs1BPh42EIQAACEIAABCCQewLoe7kXEQOEAAQgAAEI5I4A+kPuRMKAIAABCEAAAhAoOAH0q4ILkOFDAAIQgEAlCPC9roSYmSQEIAABCFSMAIEuFRM404UABCAAgXIRYKNeLnkyGwhAAAIQgAAEINBMAH2PNQEBCEAAAhCAQFQC6A9RiVEfAhCAAAQgAAEIBBNAv2KFQAACEIAABPJPgO91/mXECCEAAQhAAAJRCRDoEpUY9SEAAQhAAAI5IsBGPUfCYCgQgAAEIAABCEAgAwLoexlApUkIQAACEIBAyQmgP5RcwEwPAhCAAAQgAIG2E0C/ajtyOoQABCAAAQhEJsD3OjIyHoAABCAAAQjkngCBLrkXEQOEAAQgAAEI2AmwUWd1QAACEIAABCAAgXITQN8rt3yZHQQgAAEIQCALAugPWVClTQhAAAIQgAAEqkwA/arK0mfuEIAABCBQFAJ8r4siKcYJAQhAAAIQcCdAoIs7K2pCAAIQgAAEckeAjXruRMKAIAABCEAAAhCAQKoE0PdSxUljEIAABCAAgUoQQH+ohJiZJAQgAAEIQAACbSSAftVG2HQFAQhAAAIQiEmA73VMcDwGAQhAAAIQyDEBAl1yLByGBgEIQAACEAgjwEY9jBB/hwAEIAABCEAAAsUmgL5XbPkxeghAAAIQgEAnCKA/dII6fUIAAhCAAAQgUGYC6Fdlli5zgwAEIACBshDge10WSTIPCEAAAhCAwEICBLqwGiAAAQhAAAIFJsBGvcDCY+gQgAAEIAABCEDAgQD6ngMkqkAAAhCAAAQg0EAA/YEFAQEIQAACEIAABNIlgH6VLk9agwAEIAABCGRBgO91FlRpEwIQgAAEINBZAgS6dJY/vUMAAhCAAAQSEWCjnggfD0MAAhCAAAQgAIHcE0Dfy72IGCAEIAABCEAgdwTQH3InEgYEAQhAAAIQgEDBCaBfFVyADB8CEIAABCpBgO91JcTMJCEAAQhAoGIECHSpmMCZLgQgAAEIlIsAG/VyyZPZQAACEIAABCAAgWYC6HusCQhAAAIQgAAEohJAf4hKjPoQgAAEIAABCEAgmAD6FSsEAhCAAAQgkH8CfK/zLyNGCAEIQAACEIhKgECXqMSoDwEIQAACEMgRATbqORIGQ4EABCAAAQhAAAIZEEDfywAqTUIAAhCAAARKTgD9oeQCZnoQgAAEIAABCLSdAPpV25HTIQQgAAEIQCAyAb7XkZHxAAQgAAEIQCD3BAh0yb2IGCAEIAABCEDAToCNOqsDAhCAAAQgAAEIlJsA+l655cvsIAABCEAAAlkQQH/IgiptQgACEIAABCBQZQLoV1WWPnOHAAQgAIGiEOB7XRRJMU4IQAACEICAOwECXdxZURMCEIAABCCQOwJs1HMnEgYEAQhAAAIQgAAEUiWAvpcqThqDAAQgAAEIVIIA+kMlxMwkIQABCEAAAhBoIwH0qzbCpisIQAACEIBATAJ8r2OC4zEIQAACEIBAjgkQ6JJj4TA0CEAAAhCAQBgBNuphhPg7BCAAAQhAAAIQKDYB9L1iy4/RQwACEIAABDpBAP2hE9TpEwL/n707j5eiuvP//2ELKIuALAICSohEDQ9BzSOByCOZ+ADy4AEZRokCCWDAO6CALDKYsM18WV1YZb0C14VENIJh1KCQkehguDGLyhAlmIQIBJVFAUEE2X6PT/lr6Oqu6lq6uruWV/2TyK06dc7znL5dVfe86yCAAAIIIBBnAa6v4ty7tA0BBBBAIC4CfF/HpSdpBwIIIIAAAhcECLowGhBAAAEEEIiwADfqEe48qo4AAggggAACCLgQ4HrPBRK7IIAAAggggIBJgOsHBgQCCCCAAAIIIBCsANdXwXpSGgIIIIAAAoUQ4Pu6EKqUiQACCCCAQGkFCLqU1p+zI4AAAgggkJcAN+p58XEwAggggAACCCAQegGu90LfRVQQAQQQQACB0Alw/RC6LqFCCCCAAAIIIBBxAa6vIt6BVB8BBBBAIBECfF8noptpJAIIIIBAwgQIuiSsw2kuAggggEC8BLhRj1d/0hoEEEAAAQQQQCBTgOs9xgQCCCCAAAIIeBXg+sGrGPsjgAACCCCAAAK5Bbi+YoQggAACCCAQfgG+r8PfR9QQAQQQQAABrwIEXbyKsT8CCCCAAAIhEuBGPUSdQVUQQAABBBBAAIECCHC9VwBUikQAAQQQQCDmAlw/xLyDaR4CCCCAAAIIFF2A66uik3NCBBBAAAEEPAvwfe2ZjAMQQAABBBAIvQBBl9B3ERVEAAEEEEDAXoAbdUYHAggggAACCCAQbwGu9+Ldv7QOAQQQQACBQghw/VAIVcpEAAEEEEAAgSQLcH2V5N6n7QgggAACURHg+zoqPUU9EUAAAQQQcC9A0MW9FXsigAACCCAQOgFu1EPXJVQIAQQQQAABBBAIVIDrvUA5KQwBBBBAAIFECHD9kIhuppEIIIAAAgggUEQBrq+KiM2pEEAAAQQQ8CnA97VPOA5DAAEEEEAgxAIEXULcOVQNAQQQQAABJwFu1J2E+DkCCCCAAAIIIBBtAa73ot1/1B4BBBBAAIFSCHD9UAp1zokAAggggAACcRbg+irOvUvbEEAAAQTiIsD3dVx6knYggAACCCBwQYCgC6MBAQQQQACBCAtwox7hzqPqCCCAAAIIIICACwGu91wgsQsCCCCAAAIImAS4fmBAIIAAAggggAACwQpwfRWsJ6UhgAACCCBQCAG+rwuhSpkIIIAAAgiUVoCgS2n9OTsCCCCAAAJ5CXCjnhcfByOAAAIIIIAAAqEX4Hov9F1EBRFAAAEEEAidANcPoesSKoQAAggggAACERfg+iriHUj1EUAAAQQSIcD3dSK6mUYigAACCCRMgKBLwjqc5iKAAAIIxEuAG/V49SetQQABBBBAAAEEMgW43mNMIIAAAggggIBXAa4fvIqxPwIIIIAAAgggkFuA6ytGCAIIIIAAAuEX4Ps6/H1EDRFAAAEEEPAqQNDFqxj7I4AAAgggECIBbtRD1BlUBQEEEEAAAQQQKIAA13sFQKVIBBBAAAEEYi7A9UPMO5jmIYAAAggggEDRBbi+Kjo5J0QAAQQQQMCzAN/Xnsk4AAEEEEAAgdALEHQJfRdRQQQQQAABBOwFuFFndCCAAAIIIIAAAvEW4Hov3v1L6xBAAAEEECiEANcPhVClTAQQQAABBBBIsgDXV0nufdqOAAIIIBAVAb6vo9JT1BMBBBBAAAH3AgRd3FuxJwIIIIAAAqET4EY9dF1ChVwI/PSnP5W33nrLtOfFF18sy5cvl4YNG7oogV0QQAABBBBIjgDXe8npa1qKAAIIIIBAUAJcPwQlSTkIIIAAAggggMAXAlxfMRIQQAABBBAIvwDf1+HvI2qIgBeBX//61zJv3jw5d+6c6bA+ffrIkCFDvBTFvgggEGEBgi4R7jyqjgACCCCAQFJv1DUo0aBBAxk/fjyDIIICBF3MnXbixAl5//33pUaNGtKiRQupWrVqpHr12LFj8uGHH0rdunWladOmkao7lS28wNmzZ2Xv3r1y6tQpad68udSqVavwJ+UMCMRMIKnXezHrRpqDAAIIIIBAUQW4figqNydDAAEEEEAAgQQIcH2VgE6miQgggAACkRdI6vc182ciP3RpgI0AQReGBgIIqABBF8YBAggggAACERZI4o16eps1EHDbbbfJoEGDItyL/qquK6JMnDhRdBJ5+jZ8+HDp2bOnv0KLdBRBlwvQ5eXlsm7duvP/oGGXGTNmSPv27YvUG/5Po2NvypQp8qc//el8IRp2WbRokTRp0sR/wRwZG4Ft27YZv6c05JLaevfuLUOHDo1NG2kIAsUQSOL1XjFcOQcCCCCAAAJxFuD6Ic69S9sQQAABBBBAoBQCXF+VQp1zIoAAAggg4E0gid/XcZ0/87e//U1Gjx4tZ86cMQ0CnYfw+OOPexsY7B1ZAYIuke06Ko5AoAIEXQLlpDAEEEAAAQSKK5C0G/Uf/vCH8vHHH2ch9+3bN3Fhl6lTp0plZWWWRcuWLWXZsmWhXhWEoMsX3fb666+L9mNmWKl+/fqyfPlyqVOnTnF/oXg82zPPPCMVFRVZR1155ZWyZMkSj6Wxe9wEdKWfsrIyOXz4sKlpGlDUgNQ3vvGNuDWZ9iBQMIGkXe8VDJKCEUAAAQQQSJAA1w8J6myaigACCCCAAAJFEeD6qijMnAQBBBBAAIG8BJL2fR3n+TMEXfL6KMTmYIIuselKGoJAXgIEXfLi42AEEEAAAQRKK5C0G3W79movJCnsomEfnUB+/PjxrAFYvXp1WbBggbRp06a0gzPH2Qm6fIGzcuVKWbNmTZZUtWrVZP78+dK2bdvQ9qFWzKof9d8vvvhiI6jTsGHDUNefyhVWwO7ho561T58+MmTIkMJWgNIRiJFA0q73YtR1NAUBBBBAAIGSCXD9UDJ6TowAAggggAACMRXg+iqmHUuzEEAAAQRiJZC07+s4z58h6BKrj6bvxhB08U3HgQjESoCgS6y6k8YggAACCCRNIGk36v369ctaHSC9z5MSdnnhhRdk8eLFtsO9R48eMnLkyNB+HAi6fNE1uqTuU089ldVPGnR5+OGHQx1W0kpPnjxZ/vjHP2bVv3bt2rJixQrRlWnCuvFAxL5n7B4adujQQWbNmuW6S3fu3Cn33HNP1nLSWkBSfle7xmJHBBwEkna9x4BAAAEEEEAAgfwFuH7I35ASEEAAAQQQQACBdAGurxgPCCCAAAIIhF8gad/XcZ4/Q9Al/J+3YtSQeR3FUOYcCIRfgKBL+PuIGiKAAAIIIGArkLQb9S1btsi0adNyjogkTKAeNmyY7Nq1y9ahQYMGUlFRIbVq1Qrlp4egyxfdsmPHDhk3bpycPn3a1E+XX365LFy4MLT9l6rsyy+/LHPmzJFz586Z6n/DDTfI9OnTQzn2UpXigYh99wQVdDlx4oQRuPvnP/9pOpmuOjV79mxp165dqMcIlUMgTAJJu94Lkz11QQABBBBAIKoCXD9EteeoNwIIIIAAAgiEVYDrq7D2DPVCAAEEEEDggkDSvq/jPH+GoAufbBVgXgfjAAEEVICgC+MAAQQQQACBCAsk7UZdu8puFYz0boxz2EVXSRg1alRWOCK9/VWqVBENk3Tp0iWUo5ugy4Vu2bRpk8yfP19OnTpl/GOLFi1k5syZ0qRJk1D2XWal9PP4i1/8Qs6ePSs67q6++mqZMWNG6EM6PBCxH15BBV30DPv37zfCXAcOHDBOWLNmTRkzZox8+9vfjsT4ppIIhEUgidd7YbGnHggggAACCERVgOuHqPYc9UYAAQQQQACBsApwfRXWnqFeCCCAAAIIXBBI4vd1XOfPEHThk60CzOtgHCCAgAoQdGEcIIAAAgggEGGBJN6oa3fF9WbdzVDUlT7Wr1/vuGuHDh1k1qxZjvuVYgeCLqVQ55zpAjwQsR8PQQZdGHUIIBCMQFKv94LRoxQEEEAAAQSSKcD1QzL7nVYjgAACCCCAQOEEuL4qnC0lI4AAAgggEJRAUr+v4zh/hqBLUJ+KaJfDvI5o9x+1RyAoAYIuQUlSDgIIIIAAAiUQSOqNulLH8WbdaQidOHFCysrK5ODBg6ZdGzdufH7FhNQPatWqJeXl5aFcGYSgi1NP8/NCC/BAxF6YoEuhRx/lI+BdIMnXe961OAIBBBBAAAEEVIDrB8YBAggggAACCCAQrADXV8F6UhoCCCCAAAKFEEjy93Xc5s8QdCnEJyR6ZTKvI3p9Ro0RKIQAQZdCqFImAggggAACRRJI8o26EsftZt1p2GzevNlYpeXcuXPnd61atarce++9oiu9aBAmfRs4cKD069fPqdii/5ygS9HJOWGGAA9E7IcEQRc+LgiETyDp13vh6xFqhAACCCCAQPgFuH4Ifx9RQwQQQAABBBCIlgDXV9HqL2qLAAIIIJBMgaR/X8dp/gxBl2R+hjNbzbwOxgECCKgAQRfGAQIIIIAAAhEWSPqNunZdnG7WnYbi1KlTpbKy0rRb06ZNpaKiQsaNGyfbt283/axly5aybNky0TBMmDaCLmHqjWTWhQci9v1O0CWZnwlaHW4BrvfC3T/UDgEEEEAAgTAKcP0Qxl6hTggggAACCCAQZQGur6Lce9QdAQQQQCApAnxfx2f+DEGXpHxqc7eTeR2MAwQQUAGCLowDBBBAAAEEIizAjfoXnZeEsMv+/ftl6NChWau29O/fXwYMGCBWN3gacJk5c6Zcd911oRrlBF1C1R2JrAwPROy7naBLIj8SNDrkAlzvhbyDqB4CCCCAAAIhFOD6IYSdQpUQQAABBBBAINICXF9FuvuoPAIIIIBAQgS2+EDPAAAgAElEQVT4vv6io+Mwf4agS0I+tA7NZF4H4wABBFSAoAvjAAEEEEAAgQgLcKN+ofPicLOeayiuW7dOysvLTbvUqFFDFi1aJK1atZJjx47J4MGD5ejRo6Z9evToISNHjizIKD99+rRs3LhRnn32Wfnwww/lzJkz589TpUoVufjii+XrX/+6/OhHP5IWLVqc/5mfoMvHH38sZWVlcvz4cdM5xowZI127dj3/b+rwy1/+0qiXHnP27FnT/mp27bXXGnW65pprcrrkap8eWK1aNbnsssvklltukW7dukn16tU9OecTKLAybNKkifHQKn3bu3ev/OxnP5Pf/e53cvLkSTl37tz5H2sQqmHDhvK9731Pbr31VqlVq5an+gf9UEH76o9//KP8/Oc/l/fee09OnTplqq+OqZo1a8oVV1wh/fr1kxtvvNFxtSKrceOpkXrDVKWKZI6zVBlu+uGNN96Q5cuXy+7du03j8fLLL5d58+ZJnTp1HKukQbc1a9bIa6+9JkeOHDGVowdrX15yySVy0003SZ8+fUTHgptt0KBBomXns+n5hgwZYlmEVfn6e0E9dOylb2PHjs1alUo/Y3PnzpWrrrrKVxU16Ld582bTsdqf2m9dunRxXeaJEyfk5Zdflueff170M6W/G9I3rae255vf/KYxNhs0aOC6bHZEwI0A13tulNgHAQQQQAABBNIFuH5gPCCAAAIIIIAAAsEKcH0VrCelIYAAAgggUAgBvq8vqEZ9/kyYgy6Z8xo+//xz03DWeSM6P+b73/++r3kkuT4bhw4dktWrV8srr7xizBFyO/9j5cqVxnyD9M1qfonbz6XT389Tczt0bs7tt99uzNHROQ1et6DnpHg9P/sjgEA4BAi6hKMfqAUCCCCAAAK+BLhRN7NF/WbdbhDojfKwYcNkz549pl108veCBQvO/9vUqVOlsrLStE/dunWloqLC1WR6L4Nw7dq18thjj2VN+LYrQ8M406dPl8aNGxuTzN966y3TrnaT31M72QUWUpPs9SZ+1qxZ8uabb5pu5nO1qVGjRnL//febQji6v3rrRHyd1J4e3slVlk5015V1fvCDH7i+QS9k0EXLVu99+/a56lZ9qKBhlzvuuMN1/YN6qKDezzzzjBHIyQwQ5Kq8PiDSh0M//vGPbUNGpQi61K5dW1asWGGMQx3ru3btsmyG05jXg15//XWZP3++HD582FU/pnbSEM19990nbdu2zXlcmIIuduNJx+Wdd97pqf26sz5c0/CfPuxL3+rVqyf6IM9NwEh/r8yZM8foh/SHhE6VadmypYwfP97R36kcfo5ASoDrPcYCAggggAACCHgV4PrBqxj7I4AAAggggAACuQW4vmKEIIAAAgggEH4Bvq/NfRTl+TNhDLrovIaXXnpJHnnkEeMlo242nYfRvXt3ufvuuz2/ODW9fP27tb7kUefDuNk0aKIvPE2dd/LkycZLR9M3P0GXAwcOyIMPPihvv/22p7+f6wtN//3f/92ok5fAS1BzUtyYsQ8CCIRXgKBLePuGmiGAAAIIIOAowI16NlGUb9btOvzdd98VXe0gM3QxfPhw6dmz5/nDNDwyceLErFVMvK5ekGvg6eRxvQn+85//7Dg+M3fQMIi2Q29Ggwy6XH311UbIxUtIIlU3XeFlxowZ0r59e+OfdHWLe++9Vw4ePOi5fXqA1kUfMLhZHaVQQZenn37aWNnFy8T8VGNvuOEG0cCUm4cLQTxU0NUxNBCggRS/m66koQ9T0lcNSpVViqCLBlh0DOhn8dNPP7VtVq6giz6o+slPfiJ///vf/bIYK9FokEXfkGK3hSnoYrcqVdOmTY2wnpsxmd5Oq9+H+nN9kDh69GhH1w0bNsjChQtdh90yC1R/XVFLHx56rbtj5dghcQJc7yWuy2kwAggggAACeQtw/ZA3IQUggAACCCCAAAImAa6vGBAIIIAAAgiEX4Dv6+w+iur8mbAFXfTlivqiycyX07r9VOjLMvUlrE4vqrQqb8eOHcbcAZ2r43Vr0KCBPPTQQ7Jo0aKsOTpegi4a8tEX4eqqMH7moaTq/bWvfU2mTZvmaj6NHhPEnBSvZuyPAALhEyDoEr4+oUYIIIAAAgi4FuBG3Zoqqjfrdh2vk63Xr19v+rHVJHm9sS0rK8sKaWj4Yu7cua7Hld2OWr6GQHbu3Om7LJ38ravMfPLJJ47tSd/BLrCgq9r89a9/zetmWh8qLFmyRE6dOiWjRo3KGU5w03ANi+hqKk5bIYIunTt3lnXr1jmdOufPe/fuLUOHDnUsI9+HCtp+fRh0/Phxx3M57aBvAHnggQekXbt2pl1LEXTRkJOOqY8++ihnte2CLhr+0SCGBj+C2HL1Z5iCLtpWq1WpdOUeXbmqTZs2njisfm9q4ERDSNddd13OssrLy/P+HKVO4CX85qmB7JwoAa73EtXdNBYBBBBAAIFABLh+CISRQhBAAAEEEEAAgfMCXF8xGBBAAAEEEAi/AN/X1n0UxfkzYQq6BDWvwW5OQ65P1rZt22TChAm+XvqaKlfnLujLJTPn+bgNuugLZ6dMmeJ6NRmn3xTNmzeXxYsXuwq75Dsnxaku/BwBBKIhQNAlGv1ELRFAAAEEELAU4EbdfmBE8WbdqjU62X3IkCFZwZBOnToZN5OZm9Xkbr1hXrp0qTRr1iyvT9KkSZPkT3/6U84y9Cb5kksuMfY5cuSI69BIrtUttCwvgQWdzK5vptB2p451ervFFVdcYQSErMIFuhLNpZdeaiwlqzfxWpdcq8domEcfNtx00005rYIOumi79e0ZmW/QSPfQN21oAENDPXabrnKjwYIrr7wyZ/3zeaigznfeeacxRqw2rXOjRo2MN5o0btxY9C0l+naUXCuk1KlTRzSgoCu8pDZtrwZHMpcO/t3vfidPPvlkllXXrl3l+9//vqlKWhd92GK1So+ulpS5OpHbD5nVmNcVhXQFELt2al1atmwp+qYTHY+6qY0+lPr8888tT51rPO7bt0+OHj1qOm737t0yZ84c08pQuoOGiEaMGJF1jssuu0zU3mqzCtLk+qzbrcLSv39/GTBggFta4202VqE/HVPLly/P+dDMKeSifaAP/b761a8av2Peeecd+eCDD3L+TujYsaMRfmNlF9ddyI4ZAlzvMSQQQAABBBBAwKsA1w9exdgfAQQQQAABBBDILcD1FSMEAQQQQACB8AvwfW3fR1GbPxOWoIubv9/rPBz9+73OSfjLX/4ieozOU7DaUi9h1b83O21O59bjvc4FST+nm6CLtkPnCb355pu21dW5OfqiydQ8oQMHDsjbb79tOxdEC9K5NBMnTnQiYEUXRyF2QCAZAgRdktHPtBIBBBBAIKYC3Kjn7tio3axbtWbz5s0ya9Ys04R8nbiuE+y7dOmSdYhOeNdVSTKDGF4nimcW/PLLLxuT362WIdUgiJZ/2223nZ98nzpe66Gr0VRUVGSFDdLPEUTQ5fLLL5cxY8bINddck+Wi9fjFL35hhBvOnDnj6jeCljN27Fhp0aJF1v66NK2GiiorKy3LcrOKTtBBl8yK1K9f31jC1mr1Cq2/roCydetWy/rr2NKwTq4tn6CLVSBLz6VjSQMNP/jBDyxDAfpQRB+kaBjDaiv2AxE3QZdUOOX6668XDahddNFFxipEGvbp1auXKXRhFybL9RlLObz66qsye/Zsy8CFPlzTVYuswjqZjvmMy8yyvAZd7AIqGu5ZtmyZ66DIu+++a3x2Mz/rt956qxGwstty/Z7TUIv+ftHPhlVgRT9Lutz04cOHLYt3u1KSq19O7JQ4Aa73EtflNBgBBBBAAIG8Bbh+yJuQAhBAAAEEEEAAAZMA11cMCAQQQAABBMIvwPd17j6K0vyZMARd9G/Xw4cPl/fffz8LNte8Bg2HPPPMM7Jq1SrLuSk33HCD8ZLEXJuWofM17OZz1KtXT+655x5j/kHm3651LsgjjzwiOn/Aan5P6rxugi65/n6u81Duu+8+4yW0VpvO7Rg3bpwR/Mnc9KWeOl/Fam5P+r75zEkJ/28saogAAm4FCLq4lWI/BBBAAAEEQijAjbpzp0TpZt2qNTpZe/v27aYf6U3rypUrLVdR0BveYcOGGatfpG+6FKmGTfysKKA38LqqjK5kkrnpGyd09Q+rMEj6vlqG3ohntiW1Tz5BFw3+3HLLLTJ48GDH9rlZ2lXL07BFv379HAfYf//3fxuriGQ+IHCzik4+gYJcAQsvHnarV+QaYykUvw8V7Fbn0YcZM2fOlPbt2zs+1NEVil544YWs/TTIoW1yegOK37pnntAp6PKNb3zDCBu5CZjoQyr9jGS+3cWti9bNbnzrmNAQTefOnR3HdD7jMrNwr0EXPd4qBKUG+numTZs2jvXXHVasWCFr16417etURq5VhvT32/z5821XrkmdSAN1+lDy9ddfz6qnPuzU0KLT+HbVQHZKnADXe4nrchqMAAIIIIBA3gJcP+RNSAEIIIAAAggggIBJgOsrBgQCCCCAAALhF+D72rmPojJ/JgxBl8WLF1vOSXA7R8bub/c6Z0fnRVi9sDTVg6+99pqxj1VQRV+6qj9zmoOg5588ebLtC2mdgi52L6nUOrp9yWOusFChX77q/GlgDwQQiIoAQZeo9BT1RAABBBBAwEKAG3V3wyIqN+uZrdE3GwwdOlT05i9969Gjh4wcOdK28atXr5YnnnjC9HM3N8t2BWqgQG/iM7caNWoYk8+vvPJKVx2R6yY2n6BLt27djJUW3G7PPvusLF++3HZ3tzflWoBdsEiDBfp2iu9+97u258knUJArYOGl/nYhJh0vc+fOlXbt2tnW329YZMuWLUYYIPOhzM0332yYudnUXd+e8t5772Xtrp8ZNci1+a17ZplB9YOWq0GKDRs2ZFW7rKzMCHK53ezCS927d5fRo0c7FpPPuMws3E/QxW41FrerUunY0NDbvn37TNVxWhXGzq158+bG7z+nB4Wpk+VavvmKK64wyvITOHTsOHaItQDXe7HuXhqHAAIIIIBAQQS4figIK4UigAACCCCAQIIFuL5KcOfTdAQQQACByAjwfe2uq6Iwf6bUQZe9e/ca8xFOnjxpQvXykko9cP369bJo0aKsuREaVtH5GHab1QtxdV+vf7vO9SJYp6DLW2+9JRMnTsx6UafOIdG6u/2b9zvvvGOs/KIvjUzfdCUYfVlvrr/DBzWvw90ng70QQCCsAgRdwtoz1AsBBBBAAAEXAnY36i4OZRcLgb59+4pOzA7LpkuZPvnkk6bquAmsfPDBB3LXXXdl3XS7eSNCZtvtghy6n656opPPvWx2DwT8Bl3q1q1r3PzWqVPHdTXsVhTRAho2bGisluN2Urses27dOmMVkcytT58+xko4dls+gQK7gIW+9UPf3uH2oYLWzSpgoUEdDQ917drVtv5+HypYPThzc77Mitid380491v3zDoE2Q8aztDPbvp20UUXGaGsSy+91PX43r17t4wYMUJOnTplOqZ169aybNkyx3LyGZeZhfsJutj9znEKqqTOvXPnThk1alTWg7KBAwfartKkq7mo/9GjR01N8LsKi/6O0cCVlpu+ufn97dhBEdpBP+tPP/10ziWxI9ScUFb1xRdfDGW9qBQCCCCAAAIIlF6AiR2l7wNqgAACCCCAAALxEuD6Kl79SWsQQAABBOIpwPyZYPu1lPNnSh10WbhwoRFSydy8vHRUj7X727fOR9E5Jho2ydzs/t6tIZsHHnhArrnmGk8dbfciWKegi928Dv1bvL5k08s2bNgw2bVrl+kQfbGuhoBatWplW1RQ8zq81JV9EUAgfAIEXcLXJ9QIAQQQQAAB1wLcqLumcrWjTra3ull1dXDAO9nd8DZt2tQIdjgFGaze8OAnFGI3ad5PWSkiq3CA36BLhw4dZNasWZ719eZbV47I3JxWy7E60Y4dO0S9tc/SN6e65RMosDLUBxu6wk6bNm08efh9OOD3OA0SrVmzxlRHP0GXfPz81j0TNsh+0N89+nlL3zTg0qtXL0/BK12lR0Mbhw4dMpXl9KAqtXM+rpk+foIuWoZVyM/Ngy67Y2vWrClLly6VZs2aWX427Fat6tSpk0yZMsXT5ym1s90Dw3zK9FWREh00b9482bhxY4nOnpzTEnRJTl/TUgQQQAABBLwKMBHTqxj7I4AAAggggAACuQW4vmKEIIAAAgggEH4B5s8E20elnD9TyqCL3UsS/c6RsfpbdK75EatXr5YnnngiqzOdVoGx6327F8E6zR/Q+TSbNm0yFasvitQ5NS1atPA02Kxevqpl6b+3bdvWtqyg5nV4qiw7I4BA6AQIuoSuS6gQAggggAAC7gW4UXdv5XbP66+/XmbMmOF294Ltt3XrVpkwYUJWeEJXUNGVVJw2uxs+XV61Z8+eToef/7ndaiX6hobRo0e7Lid9xzAEXazqoA8TJk2aJJ07d/bULrsVdIoddHEKC9k1yi6o47Qijd+HCnZj6tZbb5U777zTk73fnf3WPfN8fsay3zp7Oc4qYOL0oCpVfhiCLnYBu1yrsqTqb/U2GKeHflbBQA0T6neBfo79bHYPQOvVq2esGuVlFSo/5y/1MVyfFKcHCLoUx5mzIIAAAgggEEUBJmJGsdeoMwIIIIAAAgiEWYDrqzD3DnVDAAEEEEDgCwH+PhX8SCjV/JlSBl22bNki06dPl3PnzplAu3TpYszh8brZzSexK8/qpa06l0XnJugxXje/QRev58m1v9XLUAm6BClMWQjEW4CgS7z7l9YhgAACCMRcgBv14Dv4X/7lX2T8+PHBF+yxRKs3GnhZscNukrXThO/Mas6cOVM2b95s+me/gZBUIX7CAXY3305hEjt2qzq4uZG2Ks9v3fIJFPgxtLOwq0ehgi765g8NFpw5c8ZUpS996Uvy4IMPSrt27Tx+WrzvTtDF3iyfcZlZqt8VXbQcqwd4rVu3lmXLltlW3i4gkyvgp78rhwwZIp988omp3CACKVafUw3QzJ07tyjj3PsnI7gjuD4JztKupFK+RavwreMMCCCAAAIIIJCvABMx8xXkeAQQQAABBBBAwCzA9RUjAgEEEEAAgfAL8Pep4PuoVPNnShl0sZqrk88cmbNnz8odd9whBw4cMHWQ1d++7f52fdFFF8ny5cvl0ksv9dzJBF08k3EAAgiETICgS8g6hOoggAACCCDgRWDevHmyceNGL4ewbw4BnYD8q1/9quRGdiGVq666ShYsWOC6flOnTpXKykrT/l7CMnrg4MGDRd8wkb7VrFlTli5dKs2aNXNdl/Qd/YQ0/IZJ7CpI0OWCTLGDLvogR1fd2LNnT1b36AOibt26GT+vVauWr/Hl5iCCLvZKYQm6WC3hXKNGDVm0aJG0atXKsgFWqwU5rXRk19727dsbwat8NrvVi4YOHSq9e/fOp+jQH8v1SeG7qG/fvqJhMjYEEEAAAQQQQMBKgImYjAsEEEAAAQQQQCBYAa6vgvWkNAQQQAABBAohQNAlWNVSzp8pZdBF5yrs2rXLhJnvHBl92e62bdtMZVq9eNHuxY46N6eiosJXBxN08cXGQQggECIBgi4h6gyqggACCCCAgB+Bxx9/XJ5++umsZTP9lJX0Y8IyadRuEn6uVQms+u6tt96SiRMnigYL0rf+/fvLgAEDHLv7xIkTRtDl0KFDjjfcjoWl7UDQ5QuMfAIFfgzt+qjYQRetxxtvvCGTJ0/OGpvpddS3kegbYjT40rJlSy9DzHHfKAVd9POrfaQhvDfffFP0QZT+W+ZSyU6NbtKkiej3hdOWz7jMLDufFV32798vGgjR30Pp28CBA6Vfv36WzbBaBaZTp04yZcoU22YHNRa8/A7WkIu2Le4b1yeF62H9vThmzJjCnYCSEUAAAQQQQCDyAkzEjHwX0gAEEEAAAQQQCJkA11ch6xCqgwACCCCAgIUAQZdgh0Up58+UKuhit6JKgwYNjKCJ35d1up3fEeTf6lOjoRBBFy1zw4YNsnnzZtm7d6+cPn0659wPq5FZrVo10dVz2rZtaztwC/m3/GA/LZSGAAKFFCDoUkhdykYAAQQQQACBUAjoZNunnnoqZ11KeZOeWbGxY8fK9u3bTf+sN8zl5eWik9XdbjpBvKysTA4ePGg6pFGjRsaypk434YW44dWKuL2JT680K7qYe92Pod24KUXQRevy/PPPGysDuQls6Eov9evXl5tuukn69Onj6XNg1e6gHogE2Q+Z9dSHaI888ohs2rRJzpw54/Zjb7tf1IIudr8rrJZw1n115am77rpLTp48ed5Ax432UZcuXWxdCrnqys6dO+Wee+7J6r8OHTrIrFmz8u5TCkAAAQQQQAABBBBAwE6AiZiMDQQQQAABBBBAIFgBrq+C9aQ0BBBAAAEECiHA97U71SjMnylV0MVuXoo7WW97adDj4YcfljZt2pw/MKh5DOk1CWrej76M86WXXpLHHntMjh496q2xFnsTdMmbkAIQSIwAQZfEdDUNRQABBBBAIJkCUbhJT+8Zu6VI/U6MXrhwoaxfv97U+Tr5e9KkSdK5c+ecg8Luhveqq66SBQsW+B5QfsIBBF3M3H4M7TqsVEEXrc/vf/97mTlzpimc4GZg6dLAvXr1kh/+8IeOgS2r8oJ6QBRkP6TXc+3atfLoo48GEnBJlRvFoIu+AUYDIelhqBo1asiiRYukVatWpq594YUXZPHixaZ/q1u3rvFmnTp16tgOq5UrV8qaNWuyfkfqahldu3Z1Mxxt9wn691ZeleFgBBBAAAEEEEAAgUQJMLEjUd1NYxFAAAEEEECgCAJcXxUBmVMggAACCCCQpwDf186AUZk/U6qgi918HWdZ73tYBT2CmseQXpsggi7aH5MnT5bDhw97b6jNEQRdAqOkIARiL0DQJfZdTAMRQAABBBBIrkBUbtLTe2jVqlXy5JNPFrzTOnXqJFOmTMl5nkJN0vYTDgi6LlZ1cHMjbQXmt275LDvrx9Cus0sZdNE66TK2Gup47rnnjP/vZdPQ1ve+9z25++67pXr16q4PDeoBUZD9oJXXt6BMnz5dKisrXbWlatWqogaZm9UKMFEMuuiqNoMHD856I8zQoUOld+/epmZbrYSlK7lMmDAhpyVBF1dDjZ0QQAABBBBAAAEEIibAxI6IdRjVRQABBBBAAIHQC3B9FfouooIIIIAAAggI39e5B0GU5s+UKuhid95CfLyiEnTZtGmTzJ0719VLOnXugs5hyNx0HkT6yy31527m5wQ1r6MQ/UeZCCBQPAGCLsWz5kwIIIAAAgggUESBKN2kp1hOnDghZWVlcvDgwYJL1apVS8rLy0Unv9ttfgMcTpX3Ew4Iui4EXS70UqmDLqma6MONP/7xj6Jhr507dxqhD7db7dq15f7775e2bdu6OiSoByJ+xnKuCupnct26dZa76IOea6+9Vnr27CkdO3bMuUrJoEGDZP/+/aZyohh00Qboij+6skv6lrmqlNXvB32ANmPGDNHVsHJthQy6fPDBB3LXXXdlrVjkd4UuV4ObnRBAAAEEEEAAAQQQEGFiB6MAAQQQQAABBBAIWICJswGDUhwCCCCAAAIFEOD72h41avNnCLqcM3Vmnz59ZMiQIb4+Nfms6LJt2zbjxZJWLyzVUEvz5s3l5ptvlu9+97vStGlT2/pZ/U2eoIuv7uQgBBIpQNAlkd1OoxFAAAEEEIi3QNRu0lO9sXXrVuMm0csE/3x6cvjw4cakebvN7oa3WbNmUlFR4fvUfsIBBF3M3H4M7TosLEGXzPppn2/YsEFeffVV+ec//+n4hhBd0UVDEe3bt3ccm2EMurzxxhvGcr+Zn399QNS9e3fRz6vbVWviFHSx+r1Ys2ZNWbp0qejvIt2s+rNRo0ayfPly0VBfrk2DRRowSt/UfMyYMdK1a1fHsZRrh3xWbcrrxByMAAIIIIAAAgggkHgBJnYkfggAgAACCCCAAAIBC3B9FTAoxSGAAAIIIFAAAb6vrVGjOH+mVEGXjz76yHg57WeffWbCbNy4sXTu3DnQUXvRRRfJrbfeanrB5ZYtW2T69OlZq5+UIuiiL+rVcI3O28jcLr/8cmNuhrq42Qi6uFFiHwQQsBMg6MLYQAABBBBAAIFYCUTxJj3VAVOnTpXKysqi9UfLli1l2bJllkuHaiV0wv0dd9whBw4cyLqJf+yxx2yPc2qAn5AGQRezqh9Du34Ja9Als766QskTTzwhr7zyim3opWHDhqIPSZzCDWEMuowdO1a2b99uarYGLkaOHGn7Nma7Po1T0MVupauhQ4dK7969DQKrz0OPHj0MO6fNbiz07dtX1DGfze5BpAaXRo8enU/RHIsAAggggAACCCCAQE4BJnYwQBBAAAEEEEAAgWAFuL4K1pPSEEAAAQQQKIQA39fZqlGdP1OqoIvdvBR92eaDDz5YiGFrKtOu3V26dDFemutn87uiywsvvCCLFy/OOmXHjh2NME7VqlVdV4egi2sqdkQAAQsBgi4MCwQQQAABBBCIjUBUb9K1A44dOyaDBw+Wo0ePmvpDV3Bo0qRJ3n2kN686YTx907IXLFggbdq0sS1/2LBhsmvXLtPP9c0SulLCpZde6qtefkIaBF3M1H4M7TorKkGXVP11Wdy5c+fKb37zG8smOa1UpAeFLeiye/duGTFihJw6dcrUpnbt2hlt9fKQSAuIU9BF27NixQpZu3atyeaqq64yfn9Z/e7UZY7VTfdx2uzG/4033ijTpk1zOjznz1evXm2EszK3gQMHSr9+/fIqm4MRQAABBBBAAAEEEMglwMQOxgcCCCCAAAIIIBCsANdXwXpSGgIIIIAAAoUQ4PvarBrl+TOlCroU6mWwbse73Yoyqb+Nuy0nfT+/QReruUI1a9Y0wi8tWrTwVBWCLp642BkBBDIECLowJBBAAAEEEEAgFgJRvknXDrB7G4IuVXrnnXfm3deo16oAACAASURBVEd25TuteqDLjW7evNl0fp10P2PGDOnQoYOvevkJaRB0MVP7MbTrrKgFXVLt0AcoOq4zNzcPecIWdNm0aZPMnj07awni9FVLvHzY4hZ02blzp4waNUo05JTa9CHa0qVL5R//+EfW8s1Oq1WlWx4+fNj4Hfvpp5+aiBs0aCAVFRWOqwPl6herz2m+vz+9jAP2RQABBBBAAAEEEEiuABM7ktv3tBwBBBBAAAEECiPA9VVhXCkVAQQQQACBIAX4vr6gGfX5M6UKuqig/l363XffNQ3N1N+mmzVrFuSQzSrLLmhTr1490bBInTp1PJ/fT9DF7m/obuZiWFWQoIvnbuMABBBIEyDownBAAAEEEEAAgcgLRP0m3e5m2c2KK247z+7m1Wky97p166S8vDzrNPkEcPyENAi6mLvAj6HdWClm0EUfCGmoI33TFYJ0PHl9KON3TOu5wxZ0sfodVqVKFRkzZox07drV7cf8/H5xC7roAz19Y8yePXtMFrp6z//93/9lhfH69+8vAwYMcO1m9bBSAyka9Lvuuutcl5O+o934zOchpK+KcBACCCCAAAIIIIBAIgWY2JHIbqfRCCCAAAIIIFBAAa6vCohL0QgggAACCAQkwPf1F5BxmD9TyqCLnZ/+bbpnz54BjVb7YoJ+maKfoIu+iPKee+6RM2fOmCqqL8OdNWuWZwOCLp7JOAABBNIECLowHBBAAAEEEEAg0gJxuEm3Wq1AO8XLqgRuOnHq1KlSWVlp2lUn0+uNcpcuXSyL2L17t4wYMUJOnTpl+nmjRo1k+fLlvlY7GD9+vGzbts1U3sUXX2yU17BhQ8t6EHQxs0Q16GL1AEPH4KRJk6Rz585uhrFpH6tAh9NY0gLCFnSxc/ETdDlx4oT8+Mc/Fn3LSvrWpEkT46Gm02b30NDPQyu//WNVx9WrV8sTTzxh+tGXv/xlOXDggHzyySfn/71GjRqyaNEiadWqlVNTz//cLtDXqVMnmTJliuty0nd89tlnjd9pmVs+ZfqqCAchgAACCCCAAAIIJFKAiR2J7HYajQACCCCAAAIFFOD6qoC4FI0AAggggEBAAnxfxyPkosOhlEGXrVu3yoQJE0Rfxpi+6WouS5Ys8TVHxssQD/pv1x999JGUlZXJZ599ZqpGrvkDQc4Z0JPOnj1bXn75ZdP5q1WrJvPnz5e2bdva8gQ1r8OLP/sigED4BAi6hK9PqBECCCCAAAIIuBSIQ8hFm7pixQpZu3ZtVqsHDhwo/fr1c6nhvNvmzZuNtyucO3fOtLPTBHar1Q60AL0ZvuWWW5xPnLbHjh07ZNy4cXL69GnTcU7hBIIuZuaoBl3sHsp0795dRo8e7Wks6c5WQQo3K2YE9UAkqH6w+13mZ+UkXYFJnTO3qAddPvjgA7nrrrvk5MmT55umq65kPmD0s1zy/v37ZejQoaIhofRNV9XSh27t2rXzNDaPHTsmd955pxw5csR0nIa69KHoTTfd5Kk8dkYAAQQQQAABBBBAwKsAEzu8irE/AggggAACCCCQW4DrK0YIAggggAAC4RdI+vd1XObP6EgrZdBF//48bNgw2bNnT9ag9zNHJlWIvgz2pZdekpEjR+YMy9j97Vpf+LhgwQK58sorPX0Yn3zySVm1alXWMbnmD9it6NK0aVOpqKgQ/Tu9203brX8jz5wjRNDFrSD7IYAAQRfGAAIIIIAAAghEUiAuN+k6sVpvhg8ePGjqBz+rEjh1pE6+HjJkiGn1Az2mVq1aopPj9UbWarMLBWg4ZenSpbbHZZalbdXlXN9///2s0xB0uUDiFDzSPYMKWOR6SNSnTx9jvNhtfsIidisEeR1LWid9sKSrDX3++eemKrZu3VqWLVuW8+OwZcsWmT59elboq3fv3kbgwe0WVD9s2rTJCFRkhtB0hSNd7UU/o262F198URYuXJhVjh7buHFjeeyxxxwfOtn1Ufv27eXBBx90U43z+wS5oosWOnbsWNm+fXvOOvhdMlrd1q9fn1V28+bNZfHixa77QB986gpFb775ZlZZV1xxhVGWlwd/nsDZGQEEEEAAAQQQQACB/18g6RM7GAgIIIAAAggggEDQAlxfBS1KeQgggAACCAQvkOTv67jMn0mNilIGXbQOdnMh9EWJM2fOFP3buZdNwyt33323fPrpp9KgQQN56KGHpEWLFrZFTJ06VSorK7N+7vVv13YhEy04V9Dl8OHDxosdtb7pm/6de9q0aXL99de7an56uzMP0LLmzp2b86WTfuakuKoYOyGAQKQECLpEqruoLAIIIIAAAgioQJxu0u0m3PtZlcDN6NClPzds2JC1a67VYzSgojfduqJC5lanTh1jOdFcN+F6jIZsxo8fL//4xz8sq0nQ5QJLnIMu2kq7sIIu9fvwww+LjimnTd/2oWECXTY4c3OzCordg7GWLVsaIRm3QYSggi52b2XRtnXs2NEI5eSqk3pogEI/25lhmZSP02cstZ/d6kl169Y13s7ipn9SZQUddHnhhReMdtptTqG9XONK260hJ/1dlbm1adNG5syZ4xh20ZCLPozLXHZZy/P60M/pM8DPEUAAAQQQQAABBBDIJZDkiR2MDAQQQAABBBBAoBACXF8VQpUyEUAAAQQQCFYgqd/XcZo/kxoRpQ666N999QWL7733XtYg1ZfW/td//ZfrsIeGTSZPniwnT548X5auZqLzJr773e9afgjeeecdue+++7JWQdGdr7vuOmP+gIZucm1W503fP1fQRfezm9dRu3ZtWbJkieMLcX/7298aL9LMfHFpqg5VqlSRMWPGSNeuXW2bQdAl2N+RlIZAVAUIukS156g3AggggAACCRWI20263ZsY/K5K4DQsNBigy4LqjXn65jTB/4033jBuvjOP0zL0Jrx///5y2223Zd1M6wR8XSVBJ8in37hn1tNpEr7d5Hs3oRArE6uAgpulUa3K8ls3u4czbtoUVMBC22NXj0Ks6KLn27Fjh4wbN87yoUzNmjWNhxldunSxDXZoff/f//t/Wasgadlul+u1ewOJPky56667pFevXk4fJePnQfaD3e8CPU/9+vXlJz/5ifHQKn3TENrPf/5zee6552wfEKX2v+iii2T58uVy6aWXOrZt8ODBlsG2nj17Gj5ug0BBB13sPmupBrn57ORqvAZUNNBiFRbSsfkf//Ef8q1vfcuyiL179xoPNP/5z39a/lzt9Pc6GwIIIIAAAggggAACxRBI6sSOYthyDgQQQAABBBBIpgDXV8nsd1qNAAIIIBAtgSR+X8dt/kxqxNnNYdA5HU2bNg1sYF522WXG3/ytXvaYa16Dziu48cYbjbkNukKL1aYvWNSXOL766qtZf3/W4++99165+eabbdsyY8YMee211yx/fskllxjn/sY3vpH180OHDskjjzxied70nZ2CLps3b5ZZs2ZZ/u3cbo6QzifSlWj0/Pqyz1ybGowaNUq6d+9uuxtBl8CGOgUhEGkBgi6R7j4qjwACCCCAQLIE/ud//seYhJxr69u3r+jk6ihsdqs45LMqgVO79cZSJ7Hv27fPtKtOXNclVjMn0qfvVF5eLuvWrct5Cn17g95U63bkyJGspUztDibockHGzWT9IAMWxQ66aEudxpKOR32w8tWvftUYTxro0LeWfPjhh3Lq1CnbMehmNZfUwXZvINGfa2BGAyF6Lg3FaOjnjjvuyDpvkP2gqx3pg5xc7dOHPamQiYYxrIJndjheglwLFy40AmpWm5aTCsto8ESXJdbgkdUWdNBFz2EXCHLzxhen349uxqa+GUeDgddcc40R7NMHnNp3uYJ8bleEcVM/9kEAAQQQQAABBBBAwI1AEid2uHFhHwQQQAABBBBAwK8A11d+5TgOAQQQQACB4gkk7fs6bvNn0keK3RyGoEeT0zyVjRs3yvz58y3DHqm66BwZ/ftxu3btjH/Svx/v2bMn51yZ3r17y9ChQ3M2R+dI6IsU33//fdv99G/k9erVE62Dzh346KOPcs43SC/IKeiSa1Wb9HJ0/kBqO3PmjKcuKtTLVz1Vgp0RQCD0AgRdQt9FVBABBBBAAAEEUgJ6s5drMnGUQi7aphdeeMF4g0Pm5ibokM+oWLVqlTz55JNZRfTo0UNGjhxpW7TeyE6aNEnefPNN36fXG+22bdvKX//6V1MZTg8Q/K6aYldRVnS5IFOKoIuOpaVLlxqfgaC2G264wQhBuF1tRN9+ouEuq9U7Mutk94AlyKCLnvPFF18UDZm4qZOdm648okGUzAdebt6IkirTTegmtW+u31eFCLrYvTmmbt26xspRVm/b8TrGnIJYXsoj5OJFi30RQAABBBBAAAEEghJI2sSOoNwoBwEEEEAAAQQQsBPg+oqxgQACCCCAQPgFkvZ9Hbf5M+kjLCxBF63Tpk2bZO7cueI1xGH3ienVq5cMGzbM1bwGfXnu3Xff7foFs1bn1Jc36vyDzPo7BV20rCDOr/MUvvKVrxhzhDLnQbRv314efPBB218urOgS/t+71BCBYggQdCmGMudAAAEEEEAAgUAE7B5MaOFRC7noRH+9edU3OaRvQa1KkAt8586dxsoRp0+fNu3mZqK4HjN9+nR5/fXXPfepvslBgzSfffaZsaJH+kbQ5YKGm6BTkAGLUgRdUq1du3atPProo3k9FNLPTGrFFbchFz2/l+BWsYIu+T4oa9iwofEgSANEVqsvderUSaZMmeLqs+s27FHsoIsu8TxkyBD55JNPTO3w0jY3ABs2bDBCR34fWOq41PCgPnj0Mi7d1I19EEAAAQQQQAABBBBwEkjaxA4nD36OAAIIIIAAAgjkK8D1Vb6CHI8AAggggEDhBZL2fR2n+TOZoyNMQRetm9ZHXwp75MgR3wM5NV+me/funsrYu3evjB49WvTv5F43Xenlvvvuk/vvv1+OHz9uOtxN0EUP0LDLmDFjRF9O63VLtfmKK66QsWPHGnM00jenOUoEXbyKsz8C8RQg6BLPfqVVCCCAAAIIxFLgX//1X+Xzzz/PalvUQi7agHzCJkF0roZsdu3aZSpKJ2ZrgKJLly6Op/jtb38rDz30UM4VdtILadWqlRGQady4sVjdjBJ0uaCVpKCLtlofyMyZM0d+//vfZz3YcBqIrVu3lmnTphnjys+my/1OnjxZ/vznP+c8vJhBF63IgQMHjAdlu3fvdtUsfUCkDzJ1eWN9I8vWrVtlwoQJWZ66bPHKlStdrXqiD5l0GWb9vObaih100bpoAGX9+vXnq6W/u9Src+fOrrzc7qRjc9asWcYqVl5W2dGlqcePH2+sXsWGAAIIIIAAAggggEApBJI2saMUxpwTAQQQQAABBJIlwPVVsvqb1iKAAAIIRFMgad/XcZo/kzniwhZ00frpS2H1JZ7PPfdc1ktlc31i9G/ZHTt2NObi1KlTx9eHS+c16HybN954w9XfrfWc3/zmN42/WWvApayszHfQJdX2JUuWyEsvveTq/HrMl7/8ZfnP//xPYy6H1l/rcPDgQVP7nf7OT9DF13DhIARiJ0DQJXZdSoMQQAABBBCIt0D6wwm96bn99ttl0KBB8W50SFunN/IbN26UZ599Vj788EPTygfaNxpe+frXvy4/+tGPpEWLFiFtBdUKi4COp9/85jfGaiTvvfeenDp1KushiYY4mjZtKt/+9rfl3/7t33w/CMpss65QtHz5cvnggw9M4RANkDRq1Mh4Q4oGOoq96dtZfvazn8kf/vAH48FTethC63bZZZfJLbfcIt26dTMCLoXY9CHiokWLjLfUpK9uoquUXHLJJcbnW1cuifOmD95efvllef7550X7JHM1LO0LXU1HHxb269dPGjRoEGcO2oYAAggggAACCCAQAYGkTeyIQJdQRQQQQAABBBCIuADXVxHvQKqPAAIIIJAIgSR+XzN/pvhDW18Y+fbbb8vTTz9t/O/JkydNf8fXuTL692OdI9OrVy+5+eabpVatWoFU9NChQ7J69Wp55ZVXjBeKps8f0L/f69+sv/e978mtt956/py6EotV0MXNC1gzK61/N1+7dq3xskwNraTPH9B2a5DnO9/5Dn8zD6S3KQQBBFICBF0YCwgggAACCCAQOYHZs2eL3sDNmDEjcnWnwggggAACCCCAAAIIIIAAAggggEAhBZI4saOQnpSNAAIIIIAAAghwfcUYQAABBBBAIPwCSf2+Zv5M+MdmKWtotzpOly5dZMKECaWsGudGAAEEXAkQdHHFxE4IIIAAAggggAACCCCAAAIIIIAAAggggAACCCCAQPgFkjqxI/w9Qw0RQAABBBBAIKoCXF9FteeoNwIIIIBAkgT4vk5Sb9NWtwLr1q2T8vLyrN2HDh0qvXv3dlsM+yGAAAIlEyDoUjJ6TowAAggggAACCCCAAAIIIIAAAggggAACCCCAAAIIBCvAxI5gPSkNAQQQQAABBBDg+ooxgAACCCCAQPgF+L4Ofx9Rw+IKnD17VoYPHy7vvfee6cTVq1eXBQsWSJs2bYpbIc6GAAII+BAg6OIDjUMQQAABBBBAAAEEEEAAAQQQQAABBBBAAAEEEEAAgTAKMLEjjL1CnRBAAAEEEEAgygJcX0W596g7AggggEBSBPi+TkpPJ6eduhLLb37zG5kzZ460aNHCc8NffPFFWbhwoZw7d850bMuWLWXZsmVStWpVz2VyAAIIIFBsAYIuxRbnfAgggAACCCCAAAIIIIAAAggggAACCCCAAAIIIIBAgQSY2FEgWIpFAAEEEEAAgcQKcH2V2K6n4QgggAACERLg+zpCnUVVHQWef/55Wbp0qRFS0RVYxo0bJ9/+9rcdj0vtsGXLFpk5c6acOXPGdEyVKlVkzJgx0rVrV9dlsSMCCCBQSgGCLqXU59wIIIAAAggggAACCCCAAAIIIIAAAggggAACCCCAQIACTOwIEJOiEEAAAQQQQAABEeH6imGAAAIIIIBA+AX4vg5/H1FDdwJ2K7E0bdrUCKlcd911tgUdOnRIdCWY//3f/81ayUUPuuKKK2Tx4sWs5uKuK9gLAQRCIEDQJQSdQBUQQAABBBBAAAEEEEAAAQQQQAABBBBAAAEEEEAAgSAEmNgRhCJlIIAAAggggAACFwS4vmI0IIAAAgggEH4Bvq/D30fU0J2AXdAldXTVqlWlQYMG0q5dO2ncuLGcPn1a/vKXv8iHH34on376qe1JateuLUuWLJEmTZq4qwh7IYAAAiEQIOgSgk6gCggggAACCCCAAAIIIIAAAggggAACCCCAAAIIIIBAEAJM7AhCkTIQQAABBBBAAIELAlxfMRoQQAABBBAIvwDf1+HvI2roXmDTpk0yd+5cOXPmjPuDcuxZs2ZNeeCBB4xwDBsCCCAQJQGCLlHqLeqKAAIIIIAAAggggAACCCCAAAIIIIAAAggggAACCOQQYGIHwwMBBBBAAAEEEAhWgOurYD0pDQEEEEAAgUII8H1dCFXKLKXA3/72N5k8ebIcPnw4r2roCi6zZ882Vn9hQwABBKImQNAlaj1GfRFAAAEEEEAAAQQQQAABBBBAAAEEEEAAAQQQQAABGwEmdjA0EEAAAQQQQACBYAW4vgrWk9IQQAABBBAohADf14VQpcwwCLz++uuyYMECOXTokKfqfOlLX5JBgwZJ7969pWrVqp6OZWcEEEAgLAIEXcLSE9QDAQQQQAABBBBAAAEEEEAAAQQQQAABBBBAAAEEEMhTgIkdeQJyOAIIIIAAAgggkCHA9RVDAgEEEEAAgfAL8H0d/j6ihvkJHDt2TH75y1/Kq6++Kvv27ZPTp0+bCtQwy0UXXSRf/epXpX///nLNNdfkd0KORgABBEIgQNAlBJ1AFRBAAAEEEEAAAQQQQAABBBBAAAEEEEAAAQQQQACBIASY2BGEImUggAACCCCAAAIXBLi+YjQggAACCCAQfgG+r8PfR9QQAQQQQAABrwIEXbyKsT8CCCCAAAIIIIAAAggggAACCCCAAAIIIIAAAgggEFIBJnaEtGOoFgIIIIAAAghEVoDrq8h2HRVHAAEEEEiQAN/XCepsmooAAgggkBgBgi6J6WoaigACCCCAAAIIIIAAAggggAACCCCAAAIIIIAAAnEXYGJH3HuY9iGAAAIIIIBAsQW4viq2OOdDAAEEEEDAuwDf197NOAIBBBBAAIGwCxB0CXsPUT8EEEAAAQQQQAABBBBAAAEEEEAAAQQQQAABBBBAwKUAEztcQrEbAggggAACCCDgUoDrK5dQ7IYAAggggEAJBfi+LiE+p0YAAQQQQKBAAgRdCgRLsQgggAACCCCAAAIIIIAAAggggAACCCCAAAIIIIBAsQWY2FFscc6HAAIIIIAAAnEX4Poq7j1M+xBAAAEE4iDA93UcepE2IIAAAgggYBYg6MKIQAABBBBAAAEEEEAAAQQQQAABBBBAAAEEEEAAAQRiIsDEjph0JM1AAAEEEEAAgdAIcH0Vmq6gIggggAACCNgK8H3N4EAAAQQQQCB+AgRd4tentAgBBBBAAAEEEEAAAQQQQAABBBBAAAEEEEAAAQQSKsDEjoR2PM1GAAEEEEAAgYIJcH1VMFoKRgABBBBAIDABvq8Do6QgBBBAAAEEQiNA0CU0XUFFEEAAAQQQQAABBBBAAAEEEEAAAQQQQAABBBBAAIH8BJjYkZ8fRyOAAAIIIIAAApkCXF8xJhBAAAEEEAi/AN/X4e8jaogAAggggIBXAYIuXsXYHwEEEEAAAQQQQAABBBBAAAEEEEAAAQQQQAABBBAIqQATO0LaMVQLAQQQQAABBCIrwPVVZLuOiiOAAAIIJEiA7+sEdTZNRQABBBBIjABBl8R0NQ1FAAEEEEAAAQQQQAABBBBAAAEEEEAAAQQQQACBuAswsSPuPUz7EEAAAQQQQKDYAlxfFVuc8yGAAAIIIOBdgO9r72YcgQACCCCAQNgFCLqEvYeoHwIIIIAAAggggAACCCCAAAIIIIAAAggggAACCCDgUoCJHS6h2A0BBBBAAAEEEHApwPWVSyh2QwABBBBAoIQCfF+XEJ9TI4AAAgggUCABgi4FgqVYBBBAAAEEEEAAAQQQQAABBBBAAAEEEEAAAQQQQKDYAkzsKLY450MAAQQQQACBuAtwfRX3HqZ9CCCAAAJxEOD7Og69SBsQQAABBBAwCxB0YUQggAACCCCAAAIIIIAAAggggAACCCCAAAIIIIAAAjERYGJHTDqSZiCAAAIIIIBAaAS4vgpNV1ARBBBAAAEEbAX4vmZwIIAAAgggED8Bgi7x61NahAACCCCAAAIIIIAAAggggAACCCCAAAIIIIAAAgkVYGJHQjueZiOAAAIIIIBAwQS4vioYLQUjgAACCCAQmADf14FRUhACCCCAAAKhESDoEpquoCIIIIAAAggggAACCCCAAAIIIIAAAggggAACCCCAQH4CTOzIz4+jEUAAAQQQQACBTAGurxgTCCCAAAIIhF+A7+vw9xE1RAABBBBAwKsAQRevYuyPAAIIIIAAAggggAACCCCAAAIIIIAAAggggAACCIRUgIkdIe0YqoUAAggggAACkRXg+iqyXUfFEUAAAQQSJMD3dYI6m6YigAACCCRGgKBLYrqahiKAAAIIIIAAAggggAACCCCAAAIIIIAAAggggEDcBZjYEfcepn0IIIAAAgggUGwBrq+KLc75EEAAAQQQ8C7A97V3M45AAAEEEEAg7AIEXcLeQ9QPAQQQQAABBBBAAAEEEEAAAQQQQAABBBBAAAEEEHApwMQOl1DshgACCCCAAAIIuBTg+solFLshgAACCCBQQgG+r0uIz6kRQAABBBAokABBlwLBUiwCCCCAAAIIIIAAAggggAACCCCAAAIIIIAAAgggUGwBJnYUW5zzIYAAAggggEDcBbi+insP0z4EEEAAgTgI8H0dh16kDQgggAACCJgFCLowIhBAAAEEEEAAAQQQQAABBBBAAAEEEEAAAQQQQACBmAgwsSMmHUkzEEAAAQQQQCA0AlxfhaYrqAgCCCCAAAK2AnxfMzgQQAABBBCInwBBl/j1KS1CAAEEEEAAAQQQQAABBBBAAAEEEEAAAQQQQACBhAowsSOhHU+zEUAAAQQQQKBgAlxfFYyWghFAAAEEEAhMgO/rwCgpCAEEEEAAgdAIEHQJTVdQEQQQQAABBBBAAAEEEEAAAQQQQAABBBBAAAEEEEAgPwEmduTnx9EIIIAAAggggECmANdXjAkEEEAAAQTCL8D3dfj7iBoigAACCCDgVYCgi1cx9kcAAQQQQAABBBBAAAEEEEAAAQQQQAABBBBAAAEEQirAxI6QdgzVQgABBBBAAIHICnB9Fdmuo+IIIIAAAgkS4Ps6QZ1NUxFAAAEEEiNA0CUxXU1DEUAAAQQQQAABBBBAAAEEEEAAAQQQQAABBBBAIO4CTOyIew/TPgQQQAABBBAotgDXV8UW53wIIIAAAgh4F+D72rsZRyCAAAIIIBB2AYIuYe8h6ocAAggggAACCCCAAAIIIIAAAggggAACCCCAAAIIuBRgYodLKHZDAAEEEEAAAQRcCnB95RKK3RBAAAEEECihAN/XJcTn1AgggAACCBRIgKBLgWApFgEEEEAAAQQQQAABBBBAAAEEEEAAAQQQQAABBBAotgATO4otzvkQQAABBBBAIO4CXF/FvYdpHwIIIIBAHAT4vo5DL9IGBBBAAAEEzAIEXRgRCCCAAAIIIIAAAggggAACCCCAAAIIIIAAAggggEBMBJjYEZOOpBkIIIAAAgggEBoBrq9C0xVUBAEEEEAAAVsBvq8ZHAgggAACCMRPgKBL/PqUFiGAAAIIIIAAAggggAACCCCAAAIIIIAAAggggEBCBZjYkdCOp9l5Cfztb3+T0aNHy5kzZ0zl9OnTR4YMGZJX2RyMgF+Bn/70p/LWW2+ZDq9WrZrMnz9f2rZt67dYjkMAAR8CXF/5QOMQBBBAHWuOtAAAIABJREFUAAEEiizA93WRwTkdAggggAACRRAg6FIEZE6BAAIIIIAAAggggAACCCCAAAIIIIAAAggggAACCBRDIKkTO3RCeIMGDWT8+PHFYOYcMRMIW9DlxIkT8v7770uNGjWkRYsWUrVq1ZiJ0xw3AgRd3CixDwLFEUjq9VVxdDkLAggggAACwQjwfR2MI6UggAACCCAQJgGCLmHqDeqCAAIIIIAAAggggAACCCCAAAIIIIAAAggggAACCOQhkMSJHelt1kDAbbfdJoMGDcpDMZqH6soPEydOlLNnz5oaMHz4cOnZs2c0G1WkWocp6FJeXi7r1q0733INu8yYMUPat29fJA1OExYBgi5h6QnqgYBIEq+v6HcEEEAAAQSiJsD3ddR6jPoigAACCCDgLEDQxdmIPRBAAAEEEEAAAQQQQAABBBBAAAEEEEAAAQQQQACBSAgkbWLHD3/4Q/n444+z+qZv376JC7tMnTpVKisrsyxatmwpy5YtY1WQHJ/gsARdXn/9ddF+zAwr1a9fX5YvXy516tSJxO8hKhmMAEGXYBwpBYEgBJJ2fRWEGWUggAACCCBQbAG+r4stzvkQQAABBBAovABBl8IbcwYEEEAAAQQQQAABBBBAAAEEEEAAAQQQQAABBBBAoCgCSZvYYddexU5S2EXDPmVlZXL8+PGscVa9enVZsGCBtGnTpihjMIonCUvQZeXKlbJmzZoswmrVqsn8+fOlbdu2UeSlzj4FCLr4hOMwBAogkLTrqwIQUiQCCCCAAAIFF+D7uuDEnAABBBBAAIGiCxB0KTo5J0QAAQQQQAABBBBAAAEEEEAAAQQQQAABBBBAAAEECiOQtIkd/fr1k8OHD9tiJiXs8sILL8jixYttHXr06CEjR44szKCLQalhCbo8/vjj8tRTT2WJatDl4YcfJqzkYqz9+te/lnnz5sm5c+dMe/fp00eGDBniooTw7ELQJTx9QU0QSNr1FT2OAAIIIIBAFAX4vo5ir1FnBBBAAAEEcgsQdGGEIIAAAggggAACCCCAAAIIIIAAAggggAACCCCAAAIxEUjaxI4tW7bItGnTcvZeEsIuw4YNk127dtk6NGjQQCoqKqRWrVoxGenBNiMsQZcdO3bIuHHj5PTp06YGXn755bJw4UL6z0W3E3RxgcQuCCDgWSBp11eegTgAAQQQQACBEAjwfR2CTqAKCCCAAAIIBCxA0CVgUIpDAAEEEEAAAQQQQAABBBBAAAEEEEAAAQQQQAABBEolkMSJHXarYKT3QZzDLjt37pRRo0ZlhSPS21+lShXR1SG6dOlSqqEZ6vOGJeiiSJs2bZL58+fLqVOnDLMWLVrIzJkzpUmTJqE2DEvlCLqEpSeoBwLxEkji9VW8epDWIIAAAggkQYDv6yT0Mm1EAAEEEEiaAEGXpPU47UUAAQQQQAABBBBAAAEEEEAAAQQQQAABBBBAAIHYCiR1YkeSwy660sf69esdx3SHDh1k1qxZjvslcYcwBV2S6B9kmwm6BKlJWQggkBJI6vUVIwABBBBAAIEoCfB9HaXeoq4IIIAAAgi4EyDo4s6JvRBAAAEEEEAAAQQQQAABBBBAAAEEEEAAAQQQQACB0AskeWJHEsMuJ06ckLKyMjl48KBpbDZu3FgOHDhg+rdatWpJeXk5K4NYfIoJuoT+V5vrChJ0cU3Fjggg4EEgyddXHpjYFQEEEEAAgZIK8H1dUn5OjgACCCCAQEEECLoUhJVCEUAAAQQQQAABBBBAAAEEEEAAAQQQQAABBBBAAIHiCyR9YkfSwi6bN282Vmk5d+7c+cFWtWpVuffee0VXetEgTPo2cOBA6devX/EHZsjPSNAl5B3koXoEXTxgsSsCCLgWSPr1lWsodkQAAQQQQKCEAnxflxCfUyOAAAIIIFAgAYIuBYKlWAQQQAABBBBAAAEEEEAAAQQQQAABBBBAAAEEEECg2AJM7BBJUthl6tSpUllZaRpmTZs2lYqKChk3bpxs377d9LOWLVvKsmXLRMMwbBcECLrEZzQQdIlPX9ISBMIkwPVVmHqDuiCAAAIIIGAtwPc1IwMBBBBAAIH4CRB0iV+f0iIEEEAAAQQQQAABBBBAAAEEEEAAAQQQQAABBBBIqAATO77o+CSEXfbv3y9Dhw7NWrWlf//+MmDAALGa8K8Bl5kzZ8p1112X0E+IdbMJusRnOBB0iU9f0hIEwiTA9VWYeoO6IIAAAgggYC3A9zUjAwEEEEAAgfgJEHSJX5/SIgQQQAABBBBAAAEEEEAAAQQQQAABBBBAAAEEEEioABM7LnR83MMu69atk/LyctNIr1GjhixatEhatWolx44dk8GDB8vRo0dN+/To0UNGjhyZ1yfkpz/9qbz11lumMjp06CCzZs06/2+nT5+W3//+97J69Wp57733RP87fatWrZpcdtllcsstt0i3bt2kevXqOev0zjvvyM9+9jN5++235dSpU3Lu3Lnz+2uAp3bt2vKd73xH+vXrJw0aNPDUPrdBl7179xp1+MMf/iDHjx/PqkPjxo2la9eucuutt0qtWrU81UF3tqtHpq3Xgk+cOCFr1641wk8HDx6UM2fOnC+iSpUqUrNmTbn22mtFQ1LXXHON1+It663ljhkzxvBIbToGNm7cKM8++6x8+OGHWfXQ8av1+NGPfuRYj48//ljKysqMfvC7WdXRTVkaMluzZo289tprcuTIETl79qzpMB2Pl1xyidx0003Sp08fadKkiZtis/ax+pzp52b+/PnStm1bX2VyEAII+BPg+sqfG0chgAACCCBQTAG+r4upzbkQQAABBBAojgBBl+I4cxYEEEAAAQQQQAABBBBAAAEEEEAAAQQQQAABBBBAoOACTOwwE8c17KIT64cNGyZ79uwxNfiqq66SBQsWnP+3qVOnSmVlpWmfunXrSkVFhdSpU8f3eLSagK+T+dVb6/bMM88YgZDMcIvdCTXkMmLECOnevXvWLhqWeeihh4zgjtutY8eOMmHCBNdtdAq6HDhwQCZPniy7du1yVQUNOmhb7r77bscAT3qBQQdd1GzJkiXyyiuvmEI5uRqhAZ1x48bJt771LVdt1Z2s6p0eItExsXz5cnn++edN4ZZcJ2jUqJHcf//90qJFC8vdShF0ef31142QyeHDh13b6I6XX3653HfffZ7DKQRdPDGzMwIFFeD6qqC8FI4AAggggEAgAnxfB8JIIQgggAACCIRKgKBLqLqDyiCAAAIIIIAAAggggAACCCCAAAIIIIAAAggggAAC/gWY2JFtF8ewy7vvvitjx47NCg0MHz5cevbseR5BV12ZOHGiacUJDSDoBPouXbr4Hmh2QRcNAegqHvv27fNVdu/evWXo0KHGsRqOmDFjhmzZssVXWRdffLE88MADrsIFuYIuV155pcydO9d1QCO9sk2bNpV58+a5XmEmyKCLBoTU7/PPP/fl97WvfU2mTZvmamWaXEGXG2+80feY0BVetA3t27fPakMxgy4aGPrJT34if//7331Z6kH6uRs0aJDcfvvtrssg6OKaih0RKLgA11cFJ+YECCCAAAII5C3A93XehBSAAAIIIIBA6AQIuoSuS6gQAggggAACCCCAAAIIIIAAAggggAACCCCAAAIIIOBPgIkd1m5xC7ssXLhQ1q9fb2qsBjt01YyGDRue//cTJ05IWVmZHDx40LTv1VdfbYQ3/G5WE/Dr1atnrBpy9OhRv8UaYYCRI0dK165dZdKkSbJ161bfZemBumpNeXm5ycSqQLuAyVe+8hVjtRJtl9+tcePGxio7DRo0cCwiqKDL6tWrZdWqVXnVWyvbpk0bmTNnjmPYxS7oMnDgQFmzZo18+umnjm2326F27drGqjS6YlD6Vqygy969e2X06NGeVhTK1dj0MJcTCkEXJyF+jkDxBLi+Kp41Z0IAAQQQQMCvAN/XfuU4DgEEEEAAgfAKEHQJb99QMwQQQAABBBBAAAEEEEAAAQQQQAABBBBAAAEEEEDAkwATO+y54hJ20dUlhgwZIp988ompsZ06dZIpU6ZkAViFYmrWrClLly6VZs2aeRpfqZ2tJuBbFaTBFQ3gXHLJJcaPNfCg9c4VHKlVq5a0bt1aduzYkVWklqeBGg0/6KZhh5MnT+Ys76abbjJWtcm12QVM3LTpyJEjjkGO6667TmbOnClVq1b1VY8OHTrIrFmzXPXViy++KNrndsba97pKTbt27WT37t2yc+dO0TbYbR07dpTp06fnrLudX7Vq1SxXwtE+TgWy3IwJqz7UFX80hKL9n7797ne/kyeffDKr/Rqe+v73v2/aV/ujefPmtkGe/fv3y913323bv3p8y5YtRVe/qV69ulG2jls1tVtJR8fwhAkTRNvktBF0cRLi5wgUT4Drq+JZcyYEEEAAAQT8CvB97VeO4xBAAAEEEAivAEGX8PYNNUMAAQQQQAABBBBAAAEEEEAAAQQQQAABBBBAAAEEPAkwsSM3VxzCLps3bzZCD+lBBp08r5Piu3TpkgWgk+5HjRolp0+fNv2sf//+MmDAAE/jK7WzU9BFwxSDBw+WHj16nA8ApJ9IV2q5//775fDhw67Or+GWe+65RzTMkxkW0XY999xz8uijj2a1UQvXUIWu6pK5Ikj6id0EXXK1Sevwi1/8wghYnDlzxrJNurLOLbfckrO9+a7osm3bNiNEkdnXetL69esbQShdzSdz0/CUhlmsVtDRsXXvvffKzTffbFt3N35aTrdu3WTYsGFZwRINrei41lWGrAIiNWrUkEWLFkmrVq0cx8uvf/1rmTdvXlbQpU+fPkZAzMumqwr96U9/yjpEAzz6+bntttssx7ce8Oqrr8rs2bMt+0IDZrpKjY7NXBtBFy+9xb4IFFaA66vC+lI6AggggAACQQjwfR2EImUggAACCCAQLgGCLuHqD2qDAAIIIIAAAggggAACCCCAAAIIIIAAAggggAACCPgWYGKHM13Uwy5jx46V7du3mxqqQZCVK1dKnTp1sgA0RKDhgj179ph+1rRpU6moqHBcZcRKNFfQRVcLefDBBy3rkl7WiRMnZPjw4fL+++/n7DQNZuhqKE6hAF3dY+TIkfLZZ59llTd06FDp3bu37Xmcghpt2rSROXPmONZBVwAZM2aMsdJM5qar2qxYsSKnSz5BF/XUft63b1/WuXVFGQ2ypFYdsYPQQNC6deuyftyoUSNZvny5bfud/Bo0aCAPPfSQtGjRImdf51pBZeDAgdKvXz/HD3hQQRcN/WhoSD8/6Zsa6nhs3769Y13sgkca+tEQTefOnXOWQdDFkZgdECiaANdXRaPmRAgggAACCPgW4PvaNx0HIoAAAgggEFoBgi6h7RoqhgACCCCAAAIIIIAAAggggAACCCCAAAIIIIAAAgh4E2BihzuvqIZdNAigoQ0NNaRvunKKhjzsttWrV8sTTzxh+rGujKIT9jUE4XWzC7o0bNjQCNw4hVJS59NwioZdTp48aVmF5s2by+LFi12Xt2rVKmNVlcztxhtvlGnTptk2M1dQw2sdtI/uuusuOX78eNb5tK09e/b0XI8OHToYq/jk2p599lkjjJK5eam/hjo03GG1skuuuufyq127trF6Sa4VddLrbNcODZZogMppCyroMn/+fNmwYUPW6dyszJN+kF14qHv37jJ69OiczSHo4tTb/ByB4glwfVU8a86EAAIIIICAXwG+r/3KcRwCCCCAAALhFSDoEt6+oWYIIIAAAggggAACCCCAAAIIIIAAAggggAACCCCAgCcBu4kdngph5/MCffv2lUGDBoVGxCrI4Saw8sEHHxjhi8xASZcuXYxgg9fNagK+rlKh/65letnsQjPaLg2nXH/99a6Ls2unhiw03GS32QU1atSoIQsWLBBdpcbLpmEb7avMrXXr1rJs2TLP9XAKumjwSQMYBw8eNJWtq4888MADcs0117iu/s6dO2XUqFFy+vRp0zG6ss7cuXMty7Hzq1atmhHQcbP6Sapgv32YOj6ooMvgwYNF65K+XXTRRUaY6NJLL3XtuXv3bhkxYoScOnXKdIzTWNCdCbq4ZmZHG4F58+bJxo0b8SmgwIsvvljA0ikaAQQQQAABBLwIEHTxosW+CCCAAAIIREOAoEs0+olaIoAAAggggAACCCCAAAIIIIAAAggggAACCCCAAAKOAgRdHIk87aDhjfXr13s6plA762obw4YNkz179phO0bRpU6moqBANhuTaxo4dK9u3bzftUrduXePYOnXqeKq21QT8iy++2AgB6KouXrZ169aJrnqRuTVq1Mgoz+3qMHq8Gt1xxx1y4MABU3FOdbMLatx8880ybtw4L80x9j127JhoUOLo0aOmYzU4s2jRImnVqpVlmXb1cAq6bN682QiUnDt3zlRup06dZMqUKZ7rbzVWchna1dvv+TVcpivjpG9OfZjaN6igi37uNaSSvmnApVevXp7GpIaQdCwcOnTIVJZT+Ep3JujieehyQJqAm5XLAMtfgKBL/oaUgAACCCCAQFACBF2CkqQcBBBAAAEEwiNA0CU8fUFNEEAAAQQQQAABBBBAAAEEEEAAAQQQQAABBBBAAIG8BAi65MVnebCuKDJjxozgC/ZY4tatW43VVzTMkb71799fBgwY4FiaXQBg+PDh0rNnT8fj03cIMuhiVy+/q83oaiTvvvuuqT1OIQm7oEafPn1kyJAhnmxSO8+fP182bNhgOlaDU2PGjJGuXbtaluk36DJz5kzRsEv6pueaNGmSdO7c2XP9rcJHucoL2m/8+PGybds2T32Y2jmooItntBwHWAV3CLoEKUxZVgI9evTICr8hFbwAQZfgTSkRAQQQQAABvwIEXfzKcRwCCCCAAALhFSDoEt6+oWYIIIAAAggggAACCCCAAAIIIIAAAggggAACCCCAgCcBgi6euFzt/C//8i+iE+9LvVkFJ6pXry4LFiyQNm3aOFbPbpWRq6++WubOnet4fPoOxQi6+A2Z+Klb0EENtdq0aZPMnj07a6J57969ZejQoZbefoIudiuG1KtXT1auXOl5tR6t2I4dO0RXdckMVQ0cOFD69euXVfeg/fz0YapSBF08fZTZOcYCXA8Up3MJuhTHmbMggAACCCDgRoCgixsl9kEAAQQQQCBaAgRdotVf1BYBBBBAAAEEEEAAAQQQQAABBBBAAAEEEEAAAQQQsBWYN2+ebNy4EaGABKpWrSq/+tWvAirNfzF2IZWrrrrKCLq43aZOnSqVlZWm3b2EZVIH5hNEyKxr0MEEP3ULOqihbdy9e7eMGDFCTp06ZWpyhw4dZNasWZZd5ifoYncer2MjvUIfffSRlJWVyWeffWaqp90qO0H7+enDVEWDHk9uP1u59mNFlyAUKcOrANcDXsW879+tWzdjlS42BBBAAAEEEAiHAEGXcPQDtUAAAQQQQCBIAYIuQWpSFgIIIIAAAggggAACCCCAAAIIIIAAAggggAACCCBQYoHHH39cnn766ayVJEpcrUievm/fvqKT1Eu92U3eHz58uPTs2dN19d566y2ZOHFi1kod/fv3lwEDBrguJ58gQuZJgg4m+Klb0EENbePHH39shEWOHz9uanKTJk1EP6NWm5+gy5YtW2T69OlZn/fu3bvL6NGjXfdp+o52dbcL6QTt56cPU/UPejxlAuoqN9peDcC9+eabRj/rv507d86Tda5xkCrIyqFatWqiqzu1bdvW0/nYOZkCXA8Upt+rVKkit99+eyiuDwrTQkpFAAEEEEAgmgIEXaLZb9QaAQQQQACBXAIEXRgfCCCAAAIIIIAAAggggAACCCCAAAIIIIAAAggggAACiRLQyb9PPfVUzjaHJeSilRw7dqxs377dVN9atWpJeXm56IR5t9uJEyeM8MXBgwdNhzRq1EiWL18uWqabLZ8gQmb5QQcT/NQt6KBGqo1eV/LwE3Sx83PTj173adasmVRUVGQdFrSfnz5MVSro8ZQqV1dVeuSRR2TTpk1y5swZr3RZ+xN0yZuQAhBAAAEEEEAAAQQQMAkQdGFAIIAAAgggED8Bgi7x61NahAACCCCAAAIIIIAAAggggAACCCCAAAIIIIAAAgggYCMQtZDL7t27ZcSIEXLq1ClTi+xW13Dq+IULF8r69etNu+nb6SdNmiSdO3d2Otz4eT5BhMwTBB1M8FO3oIMaqTZaBV1q164tK1askPr162dZ+wm6rF69Wp544glX/ZbvTnbhjKD9/PRhqm1Bjyctd+3atfLoo48GEnBJ1ZOgS76jkeMRQAABBBBAAAEEEDALEHRhRCCAAAIIIBA/AYIu8etTWoQAAggggAACCCCAAAIIIIAAAggggAACCCCAAAIIIGAhELWQizZh1apV8uSTTxa8Pzt16iRTpkxxdZ58ggiZJwg6mOCnbkEHNVJttAq6XHzxxcbqOQ0bNsyy9hN0WblypaxZs8ZVv+W7U9KCLmfPnpXp06dLZWWlK7qqVauKhsYyN6sVYAi6uCJlJwQQQAABBBBAAAEEXAsQdHFNxY4IIIAAAghERoCgS2S6iooigAACCCCAAAIIIIAAAggggAACCCCAAAIIIIAAAgj4FYhiyOXEiRNSVlYmBw8e9Nts18fVqlVLysvLRSfgO21+wiR2ZRJ0uSBD0OULi3zGV5DjST8P69atsxy61apVk2uvvVZ69uwpHTt2lDp16th+bKwCTwRdnH7L8HMEEEAAAQQQQAABBLwJEHTx5sXeCCCAAAIIREGAoEsUeok6IoAAAggggAACCCCAAAIIIIAAAggggAACCCCAAAII+BaIYshFG7t161aZMGGC6MoSxdiGDx9uTNx32vIJImSWHWQwQcv2U7dCrOiifXbHHXfIgQMHTE3OFXDwE3TZsGGDLFiwQM6dO2c6T4cOHaR169ZOXenp561atZIePXpkHRO0n58+TFUqqPH0xhtvyOTJk7M+e7piS/fu3UU/K9WrV3flR9DFFRM7IYAAAggggAACCCCQlwBBl7z4OBgBBBBAAIFQChB0CWW3UCkEEEAAAQQQQAABBBBAAAEEEEAAAQQQQAABBBBAAIEgBKIactG2T506VSorK/8/9u4/2OryvhP4h98EwQREjBIwcRhY02VA026KlekmDjLDmpZdNRVTpOHHICpFKGsEkaTIj62DggsIDD82MTbaVlx2JRq0MrNLozFNFDaNFrclCZGwogEiSEB+7Twnxd5zz+9zD9xz7n19ZzJO7nme5/t5Xs9z+Ou851MLhrLWGDBgQKxZsyY6duxYdHxLggjNF65VMOHsutXUVuugRqrlwIEDmW48R48ezdpyrYMu+fxSGGPGjBmZQMb5eGrtV80Znt1nre7TrFmz4o033sjiS67Tp0+PQj+gK2Qt6HI+bqF3ECBAgAABAgQItHcBQZf2fgPsnwABAgTaooCgS1s8VXsiQIAAAQIECBAgQIAAAQIECBAgQIAAAQIECBCIRg65HDlyJCZOnBiHDx/OOsnURSKFJVr6pCDGsWPHctZO3UGuuOKKosu3JIjQfOFaBRPOrltNbbUOaqRadu/eHX/6p38ap06dytry0KFD48EHH8zrW01Hl127dkUKZTTv+jN27NiYOnVqS69JWfNr7VfNGZ4ttBb3ac+ePXHXXXfFiRMnsvY/ZMiQePjhh0sGwZqjCbqUdY0MIkCAAAECBAgQINAiAUGXFvGZTIAAAQIE6lJA0KUuj0VRBAgQIECAAAECBAgQIECAAAECBAgQIECAAAECLRFo5JBL2veWLVti1apVOQQ33nhjTJ48uSU0mbmF1h8zZkyma0WxpyVBhObr1iKY0HTNamqrdVAj1bN169ZIoaEzZ85kbblYAKWaoMu+ffti2rRpcfz48az3DB48OPP+8/HU2q+aMzy7z1rcp23btsXSpUtzzi4Fh9L5VfoIulQqZjwBAgQIECBAgACBygUEXSo3M4MAAQIECNS7gKBLvZ+Q+ggQIECAAAECBAgQIECAAAECBAgQIECAAAECBCoSaPSQS9rsjBkz4s0338zad+rmUk7HlXKwUkeXKVOmxNGjR7OG9+7dOzZu3Bjdu3cvuExLggjNF61FMKHpmtXUVuugRqpn8eLFsX379qztdujQIWbOnBmjRo3Ka1tN0CUtlDr/pMBL0yed39q1a2vS/afUfaq1XzVneLbGWtynfP9+lDq7YkaCLqVukM8JECBAgAABAgQItFxA0KXlhlYgQIAAAQL1JiDoUm8noh4CBAgQIECAAAECBAgQIECAAAECBAgQIECAAIGqBdpCyGX37t2ZoMvJkyezHAYMGBBr1qyJjh07Vu3TdOKCBQvi5Zdfzlor/aA/BQ1GjhxZ8B0tCSI0X7QWwYSma1ZTW6GgxnXXXRezZ8+u2PrIkSOZ8Mnhw4ez5nbr1i1Wr14dl156ad41qw26rFixIp599tmcNYt1j6l4U0UmtLWgy4YNG+Kpp57K+V4UCykV4jl27Fh8+ctfjkOHDmUN6devX6R/q4o9+e5yp06dYvny5TFo0KBaHqG1CBAgQIAAAQIECDS8gKBLwx+hDRAgQIAAgRwBQReXggABAgQIECBAgAABAgQIECBAgAABAgQIECBAoE0ItIWQSzqI9evXx6ZNm3LO5Lbbbotx48bV7KxSx5ElS5bEmTNnstYcPnx45u+FnmrCJIXWquegS+qgs3Tp0hgyZEhF5t/61rfim9/8Zs6cyy+/PBNUKvRUG3QpFIxKwZpVq1ZF//79K6r/7OC//Mu/zHT2ufHGG4vOb2tBl0L/jiSHyZMnV2SZuups3rw5Z46gS0WMBhMgQIAAAQIECBAoKSDoUpLIAAIECBAg0HACgi4Nd2QKJkCAAAECBAgQIECAAAECBAgQIECAAAECBAgQaC7QVkIuqQPElClT4t13383aYpcuXWLlypUxcODAmh1+6jwyadKkeO+997LWTOGG9AP99GP8fE+LCrhdAAAgAElEQVR7CbqkvV922WWZsEgyKefZu3dv3HnnnXH8+PGc4envN9xwQ8Flqg26pAXznUk19Z8t7rnnnovUKSaFoD772c/GvHnzIgV/8j31FHR56aWXYuHChTnhrUq622zbti0TcGoeAOvTp0+kbi/l3oWmhs3dLr744vj6179etDuTji7lfOOMIUCAAAECBAgQIPAbAUEXN4EAAQIECLQ9AUGXtnemdkSAAAECBAgQIECAAAECBAgQIECAAAECBAgQaFcCbSXkkg6t0A/1Bw8eHI888kjNz3X58uWxdevWnHWLdY9pT0GXBJM6oiSnnj17FvXfv39/zJw5Mw4cOJAzrpyQREuCLj/5yU9ixowZceLEiZx3l1t/mnj69OnYuHFjPP3001lBj1T/smXL8oaf6inoUqiWAQMGZLrpdOzYseR3KJ3j1KlTI4XOmj9XXXVVJkhTbJ2TJ09mwlHpe9U8LHN2vR49esS6desiuRZ6BF1KHpUBBAgQIECAAAECBD4UEHRxGQgQIECAQNsTEHRpe2dqRwQIECBAgAABAgQIECBAgAABAgQIECBAgACBdiPQlkIu6dAWLFgQL7/8cs75leoGUu2B79y5M+bOnZsJODR9igUD2lvQJbl06tQpbr311vjiF7+Y09kkBRv++q//Or71rW/FqVOnco6iQ4cO8Wd/9mdx3XXXFT2mlgRd0sLr16+PTZs25X1H6gj0pS99KW688cainVmWLFkSv/jFL3LWSCGf1OUnXzCjnoIuhw4dismTJ8f777+ftYd0BtOmTYsvfOELZX1VCn0P0+SPfexjce+998awYcOy1krBmL/8y7+M//k//2d88MEHRd/zkY98JBN0ueiiiwqOE3Qp66gMIkCAAAECBAgQIJAREHRxEQgQIECAQNsTEHRpe2dqRwQIECBAgAABAgQIECBAgAABAgQIECBAgACBdiHwt3/7t/HQQw8V3estt9wSEyZMaAiPQp0kunfvngkZ9OvXr+b7SAGXiRMnxttvv521dupYsXjx4pwf86dB7THo0hQnncfZwMevfvWrOHr0aMHOHWleOV1A0riWBl3SWc6fPz9++MMfFrwnKfCRah8yZEhcfPHFma4lr7/+euzbty9SYCff07lz58xdGDp0aN7P6ynokgqcNWtWvPHGG3lrTYGfFC5JnW9SKOamm26KP/mTP8kZW6xDztnByfJsZ5fUuaV5WKzYlzUFp1KXoEGDBhUcJuhS83/uLEiAAAECBAgQINCGBQRd2vDh2hoBAgQItFsBQZd2e/Q2ToAAAQIECBAgQIAAAQIECBAgQIAAAQIECBBobIGxY8fG8ePHC26ikUIuaRNbtmyJVatW5exn+PDhkTptnKvnm9/8ZqYbSfNnzJgxMX369Jy/t4egSwox/N7v/V5897vfLRpiKXUml112WeZMUzim1NPSoEtaP4UtFi5cmLcrUKn35/s8BUO+9rWvxdVXX11wer0FXf7u7/4uE8xJ4ZNSTwq6TJo0Ke+w5557LlasWFHWOoXe061bt0ywpnmXnHS/ZsyYEaNHjy5YoqBLqdPzOQECBAgQIECAAIF/FRB0cRsIECBAgEDbExB0aXtnakcECBAgQIAAAQIECBAgQIAAAQIECBAgQIAAgXYhUOiHLGnzjRZySQGF22+/PX7+859nnV36QfzMmTNj1KhR5+xMd+/enfnRffOOHr169YqNGzdGz549s97dHoIuZztu7NmzJx5++OE4depUxf5XXHFFpuNQOSGXtHgtgi5ni9y0aVP8t//236qq++waqfPLgw8+GP379y+693oLuqTv0rx58+K1114reWbFgi5p8rZt26o+/7N+KcC2efPmnFpGjBiR6cBT6BF0KXl8BhAgQIAAAQIECBD4UEDQxWUgQIAAAQJtT0DQpe2dqR0RIECAAAECBAgQIECAAAECBAgQIECAAAECBNqFwB/+4R/GBx98kLPXRgu5pA1UGjap9QGnkM3PfvazrGVTyCb92H7kyJFZf29PQZdBgwbFO++8kwlOpNBLOU8KyYwfPz5uvvnm6NixYzlTMmNqGXRJ66W6U1Dlxz/+cUVdSTp37hx//Md/XHb99RZ0SXs/duxY3H///fEP//APRf1LBV3OOlZ6/ulHdlOnTo1kuXPnzpg7d26m207T58ILL4wNGzbkBMnOjhF0KfurYyABAgQIECBAgACBEHRxCQgQIECAQNsTEHRpe2dqRwQIECBAgAABAgQIECBAgAABAgQIECBAgACBdiPQ9McsKZjxR3/0RzFhwoR2s38bPX8Ce/fujccffzz+/u//Po4ePZoVHkmBlosvvjhGjx6dCYikgEO9PCn08eKLL8YzzzwTaQ/NO/ek2rt27Rq/9Vu/lfn+pP9WEtCpl33mq+OVV16JdevWxb59+7KCJimM1Ldv37j77rtj+PDhZW2h2Pmn9T7+8Y/Hf/pP/ymuv/76ujr/sjZnEAECBAgQIECAAIEGFxB0afADVD4BAgQIEMgjIOjiWhAgQIAAAQIECBAgQIAAAQIECBAgQIAAAQIECDS0wNKlS+PgwYOxaNGiht6H4gkQIECAAAECBAgQIECAAIHKBQRdKjczgwABAgQI1LuAoEu9n5D6CBAgQIAAAQIECBAgQIAAAQIECBAgQIAAAQIECBAgQIAAAQIECBAgQIAAAQIE8goIurgYBAgQIECg7QkIurS9M7UjAgQIECBAgAABAgQIECBAgAABAgQIECBAgAABAgQIECBAgAABAgQIECBAgEC7EBB0aRfHbJMECBAg0M4EBF3a2YHbLgECBAgQIECAAAECBAgQIECAAAECBAgQIECAAAECBAgQIECAAAECBAgQIECgrQgIurSVk7QPAgQIECDwrwKCLm4DAQIECBAgQIAAAQIECBAgQIAAAQIECBAgQIAAAQIECBAgQIAAAQIECBAgQIBAQwoIujTksSmaAAECBAgUFRB0cUEIECBAgAABAgQIECBAgAABAgQIECBAgAABAgQIECBAgAABAgQIECBAgAABAgQaUkDQpSGPTdEECBAgQKCogKCLC0KAAAECBAgQIECAAAECBAgQIECAAAECBAgQIECAAAECBAgQIECAAAECBAgQINCQAoIuDXlsiiZAgAABAkUFBF1cEAIECBAgQIAAAQIECBAgQIAAAQIECBAgQIAAAQIECBAgQIAAAQIECBAgQIAAgYYUEHRpyGNTNAECBAgQKCog6OKCECBAgAABAgQIECBAgAABAgQIECBAgAABAgQIECBAgAABAgQIECBAgAABAgQINKSAoEtDHpuiCRAgQIBAUQFBFxeEAAECBAgQIECAAAECBAgQIECAAAECBAgQIECAAAECBAgQIECAAAECBAgQIECgIQUEXRry2BRNgAABAgSKCgi6uCAECBAgQIAAAQIECBAgQIAAAQIECBAgQIAAAQIECBAgQIAAAQIECBAgQIAAAQINKSDo0pDHpmgCBAgQIFBUQNDFBSFAgAABAgQIECBAgAABAgQIECBAgAABAgQIECBAgAABAgQIECBAgAABAgQIEGhIAUGXhjw2RRMgQIAAgaICgi4uCAECBAgQIECAAAECBAgQIECAAAECBAgQIECAAAECBAgQIECAAAECBAgQIECAQEMKCLo05LEpmgABAgQIFBUQdHFBCBAgQIAAAQIECBAgQIAAAQIECBAgQIAAAQIECBAgQIAAAQIECBAgQIAAAQIEGlJA0KUhj03RBAgQIECgqICgiwtCgAABAgQIECBAgAABAgQIECBAgAABAgQIECBAgAABAgQIECBAgAABAgQIECDQkAKCLg15bIomQIAAAQJFBQRdXBACBAgQIECAAAECBAgQIECAAAECBAgQIECAAAECBAgQIECAAAECBAgQIECAAIGGFBB0achjUzQBAgQIECgqIOjighAgQIAAAQIECBAgQIAAAQIECBAgQIAAAQIECBAgQIAAAQIECBAgQIAAAQIECDSkgKBLQx6bogkQIECAQFEBQRcXhAABAgQIECBAgAABAgQIECBAgAABAgQIECBAgAABAgQIECBAgAABAgQIECBAoCEFBF0a8tgUTYAAAQIEigoIurggBAgQIECAAAECBAgQIECAAAECBAgQIECAAAECBAgQIECAAAECBAgQIECAAAECDSkg6NKQx6ZoAgQIECBQVEDQxQUhQIAAAQIECBAgQIAAAQIECBAgQIAAAQIECBAgQIAAAQIECBAgQIAAAQIECBBoSAFBl4Y8NkUTIECAAIGiAoIuLggBAgQIECBAgAABAgQIECBAgAABAgQIECBAgAABAgQIECBAgAABAgQIECBAgEBDCgi6NOSxKZoAAQIECBQVEHRxQQgQIECAAAECBAgQIECAAAECBAgQIECAAAECBAgQIECAAAECBAgQIECAAAECBBpSQNClIY9N0QQIECBAoKiAoIsLQoAAAQIECBAgQIAAAQIECBAgQIAAAQIECBAgQIAAAQIECBAgQIAAAQIECBAg0JACgi4NeWyKJkCAAAECRQUEXVwQAgQIECBAgAABAgQIECBAgAABAgQIECBAgAABAgQIECBAgAABAgQIECBAgACBhhQQdGnIY1M0AQIECBAoKiDo4oIQIECAAAECBAgQIECAAAECBAgQIECAAAECBAgQIECAAAECBAgQIECAAAECBAg0pICgS0Mem6IJECBAgEBRAUEXF4QAAQIECBAgQIAAAQIECBAgQIAAAQIECBAgQIAAAQIECBAgQIAAAQIECBAgQKAhBQRdGvLYFE2AAAECBIoKCLq4IAQIECBAgAABAgQIECBAgAABAgQIECBAgAABAgQIECBAgAABAgQIECBAgAABAg0pIOjSkMemaAIECBAgUFRA0MUFIUCAAAECBAgQIECAAAECBAgQIECAAAECBAgQIECAAAECBAgQIECAAAECBAgQaEgBQZeGPDZFEyBAgACBogKCLi4IAQIECBAgQIAAAQIECBAgQIAAAQIECBAgQIAAAQIECBAgQIAAAQIECBAgQIBAQwoIujTksSmaAAECBAgUFRB0cUEIECBAgAABAgQIECBAgAABAgQIECBAgAABAgQIECBAgAABAgQIECBAgAABAgQaUkDQpSGPTdEECBAgQKCogKCLC0KAAAECBAgQIECAAAECBAgQIECAAAECBAgQIECAAAECBAgQIECAAAECBAgQINCQAoIuDXlsiiZAgAABAkUFBF1cEAIECBAgQIAAAQIECBAgQIAAAQIECBAgQIAAAQIECBAgQIAAAQIECBAgQIAAgYYUEHRpyGNTNAECBAgQKCog6OKCECBAgAABAgQIECBAgAABAgQIECBAgAABAgQIECBAgAABAgQIECBAgAABAgQINKSAoEtDHpuiCRAgQIBAUQFBFxeEAAECBAgQIECAAAECBAgQIECAAAECBAgQIECAAAECBAgQIECAAAECBAgQIECgIQUEXRry2BRNgAABAgSKCgi6uCAECBAgQIAAAQIECBAgQIAAAQIECBAgQIAAAQIECBAgQIAAAQIECBAgQIAAAQINKSDo0pDHpmgCBAgQIFBUQNDFBSFAgAABAgQIECBAgAABAgQIECBAgAABAgQIECBAgAABAgQIECBAgAABAgQIEGhIAUGXhjw2RRMgQIAAgaICgi4uCAECBAgQIECAAAECBAgQIECAAAECBAgQIECAAAECBAgQIECAAAECBAgQIECAQEMKCLo05LEpmgABAgQIFBUQdHFBCBAgQIAAAQIECBAgQIAAAQIECBAgQIAAAQIECBAgQIAAAQIECBAgQIAAAQIEGlJA0KUhj03RBAgQIECgqICgiwtCgAABAgQIECBAgAABAgQIECBAgAABAgQIECBAgAABAgQIECBAgAABAgQIECDQkAKCLg15bIomUJXAP/3TP8Xdd98dp06dypp/0003xaRJk6pa0yQCBOpTQNClPs9FVQQIECBAgAABAgQIECBAgAABAgQIECBAgAABAgQIECBAgAABAgQIECBAgAABAiUEBF1cEQLtR6ClQZdjx47FL37xi+jSpUv0798/Onbs2H7w7JRAgwkIujTYgSmXAAECBAgQIECAAAECBAgQIECAAAECBAgQIECAAAECBAgQIECAAAECBAgQIEDgNwKCLm3nJhQKMZyLHfbo0SPWrVsXffr0ORfLW/McCbQk6LJ27drYvHnzh5WlsMuiRYti6NCh56hayxIg0BIBQZeW6JlLgAABAgQIECBAgAABAgQIECBAgAABAgQIECBAgAABAgQIECBAgAABAgQIECDQagKCLq1GX/MXC7rUnLTNLVht0OWVV16JBQsWxOnTp7NMPvaxj2UCTz179mxzVjZEoNEFBF0a/QTVT4AAAQIECBAgQIAAAQIECBAgQIAAAQIECBAgQIAAAQIECBAgQIAAAQIECBBopwKCLm3n4AVd2s5ZnqudVBt02bBhQzz11FM5ZXXq1CmWL18egwYNOlclW5cAgSoFBF2qhDONAAECBAgQIECAAAECBAgQIECAAAECBAgQIECAAAECBAgQIECAAAECBAgQIECgdQUEXVrXv5ZvF3T5jWYhh+HDh8eSJUtqSd5wa1UbdPnGN74RTz75ZM5+U9Dlv/7X/xpXXHFFw1komEBbFxB0aesnbH8ECBAgQIAAAQIECBAgQIAAAQIECBAgQIAAAQIECBAgQIAAAQIECBAgQIAAgTYqIOjSdg62UIiha9eu0bdv35pu9OMf/3jMmTMnevbsWdN1a7GYoEthxWqDLrt27YrZs2fHyZMnsxb/xCc+EStWrIju3bvX4uisQYBADQUEXWqIaSkCBAgQIECAAAECBAgQIECAAAECBAgQIECAAAECBAgQIECAAAECBAgQIECAAIHzJyDocv6sz/WbBDx+I8yh8E2rNuiSVty2bVssX748Tpw4kXlB//79Y/HixdGvX79zfbWtT4BAFQKCLlWgmUKAAAECBAgQIECAAAECBAgQIECAAAECBAgQIECAAAECBAgQIECAAAECBAgQIND6AoIurX8GtapAwOM3khwK36iWBF1qdU+tQ4DA+REQdDk/zt5CgAABAgQIECBAgAABAgQIECBAgAABAgQIECBAgAABAgQIECBAgAABAgQIECBQYwFBlxqDtuJyAh6/wedQ+BIKurTiF9SrCZxnAUGX8wzudQQIECBAgAABAgQIECBAgAABAgQIECBAgAABAgQIECBAgAABAgQIECBAgAABArUREHSpjWM9rCLg8ZtT4FD4Ngq61MM3VQ0Ezo+AoMv5cfYWAgQIECBAgAABAgQIECBAgAABAgQIECBAgAABAgQIECBAgAABAgQIECBAgACBGgsIutQYtBWXE/D4DT6HwpdQ0KUVv6BeTeA8Cwi6nGdwryNAgAABAgQIECBAgAABAgQIECBAgAABAgQIECBAgAABAgQIECBAgAABAgQIEKiNgKBLbRzrYRUBj9+cAofCt1HQpR6+qWogcH4EBF3Oj7O3ECBAgAABAgQIECBAgAABAgQIECBAgAABAgQIECBAgAABAgQIECBAgAABAgQI1FhA0KXGoK24XL0HPF5//fX41re+FT/+8Y/j+PHjcebMmQ+1OnToEF26dIn+/fvHDTfcENdff3107ty5pOaECRNi//79JccVG3DTTTfFpEmTcoa88MILsWzZspw6Z86cGaNGjar4nflq7dGjR6xbty769OlT8Xp79+6Nxx9/PL73ve/leCa7ZPkHf/AHWZbVBl3O1d06duxYvPjii/HMM89E2s/JkyezHDp16pSx+d3f/d0YN25c9O7du2KnaiakOzV16tRI9TV9OnbsGIsWLYrhw4dXvOzu3btjxowZOXvs1atXbNy4MXr27FnxmiYQKCYg6OJ+ECBAgAABAgQIECBAgAABAgQIECBAgAABAgQIECBAgAABAgQIECBAgAABAgQINKSAoEtDHlveos9VGKGlQt/97ndj6dKlOaGBYuumQMHv//7vxx133FE0ANAegy4HDx6MuXPnxk9/+tOyjiaFRcaPHx8333xzpLDF3XffHadOncqaWyjsc3ZQre/WkSNH4qGHHopXXnklK0hUakMDBgyIe+65JwYNGlRqaIs/nzNnTuzYsSNnndGjR2cMK32eeOKJeOyxx3KmjRgxIubPn1/pcsYTKCkg6FKSyAACBAgQIECAAAECBAgQIECAAAECBAgQIECAAAECBAgQIECAAAECBAgQIECAAIF6FBB0qcdTqa6mWocRqqviX2elMMO9994b//zP/1z1Ut27d48FCxbE0KFD867R3oIuL730UixZsiSnK0g5wFdccUXcfvvtkQIcrRl02bp1a6xYsSKnhnL2kMak7j9jxozJhKBSIOpcPdu3b89YN+08lN6VusqkDizpblbypG4ub775ZtaUtJd0HiNHjqxkKWMJlCUg6FIWk0EECBAgQIAAAQIECBAgQIAAAQIECBAgQIAAAQIECBAgQIAAAQIECBAgQIAAAQL1JiDoUm8nUn099RR0SV1H0g/733nnneo39C8zU0eSWbNmxec///mctdpT0GXbtm3x8MMPVx0QSXi9evWK999/P06fPp1leb46uqxduzY2b97c4juRFrjyyitj8eLFFQdOyn15CmpNnDgxDh8+nDUlhWvSe4cNG1buUrFv376YNm1aHD9+PGtOOo8UmunZs2fZaxlIoFwBQZdypYwjQIAAAQIECBAgQIAAAQIECBAgQIAAAQIECBAgQIAAAQIECBAgQIAAAQIECBCoKwFBl7o6jhYVUy9BlxSiuPPOO+OnP/1p3v2kLhZ9+vSJgQMHZv63Z8+e2L17d/zqV78quP/OnTvH0qVLY8iQIVlj3n777ZwgQlrvoYceyglzpLl33XVXzjs+/vGP5w0avPDCC7Fs2bKsjh6p9pkzZ8aoUaMqPqt8oZwePXrEunXrMh7Fnl27dsXs2bOLdnJJgaCLLrooktXJkyfjl7/8ZdmhmPMRdCkVckkBkn79+sW/+Tf/Jrp16xavv/56JiCS9lLoueqqq2LhwoXnrLPL8uXLI3Wgaf6kjjLTp08v+w5s2bIlVq1alTM+dXKZO3du2esYSKASAUGXSrSMJUCAAAECBAgQIECAAAECBAgQIECAAAECBAgQIECAAAECBAgQIECAAAECBAgQqBsBQZe6OYoWF1IvQZdCP+pPIZHRo0dnQjApjNH8SR00UqeM1157La/FJz/5yUxYIAUiij21cqiXoMuxY8cyoYq33nor77ZTWGj+/PnRv3//nM/37t2b6QKTQiPFnnMddHnxxRcz4aMzZ87klJFCLSk8lEIf+c52586d8V/+y3+JQ4cO5d3C2LFjY+rUqS3+/uRbIL07BVGad8Dp27dvJqDUvXv3st47Z86c2LFjR9bY9H2YN29eXHPNNWWtYRCBSgUEXSoVM54AAQIECBAgQIAAAQIECBAgQIAAAQIECBAgQIAAAQIECBAgQIAAAQIECBAgQKAuBARd6uIYalJErQIeLSkmBQImTpwYqdNK0yf9qD+FNQrdt6Zjn3nmmVi9enVOKCKFIFIQZtiwYUVLrJVDvQRdnn766UyoIt9zww03xLRp00qGf1566aWM3alTp/Kucy6DLinANHny5Lwde1I4J3VN6dmzZ9EzTV1dUueWV155JWdc6mSzZMmSGDp0aEuubt65KWQ0ZcqUePfdd7M+L/cupklp/+k7cfjw4aw1evfuHRs3biw7LFPzzVmwzQsIurT5I7ZBAgQIECBAgAABAgQIECBAgAABAgQIECBAgAABAgQIECBAgAABAgQIECBAgEDbFBB0aTvnWijgUasdpkBBCiUMGjSo4JJ79uyJu+66K06cOJE1Js155JFHSgYyzk5atGhR/N3f/V3Oe1JHmLvvvrvoltpS0KVQ0CIBXHvttXHfffeVfbzPPfdcrFixIm9XlXMZdFm7dm1s3rw5p87LLrss06Gn3K4oKUSVOqDk6/hTbrefsrGaDFy/fn1s2rQpZ+qYMWMy4a1STwoZpZBO82425dzlUmv7nEAxAUEX94MAAQIECBAgQIAAAQIECBAgQIAAAQIECBAgQIAAAQIECBAgQIAAAQIECBAgQKAhBQRdGvLY8hZdD0GXbdu2xdKlS3N+1F8qSNF8Q2+++WbMmjUrpwPJ5ZdfHmvWrCl6aG0p6LJ9+/ZMt5LmIYmPfvSjkQIYpTqhNIdatmxZPP/88zl+pc6nWtNC3Uyq7cJy4MCBmDp1aqZLStOnkg4rlX7jd+/eHTNmzIjUVabp07dv30ynnVJBndRJJ51j83pTmGv48OGVlmM8gbIFBF3KpjKQAAECBAgQIECAAAECBAgQIECAAAECBAgQIECAAAECBAgQIECAAAECBAgQIECgngQEXerpNFpWSz0EXV544YVIYYrmwYxSQYrmO0+BhilTpsTRo0ezPurXr1984xvfKApVbSij+aL59tKhQ4eYOXNmjBo1quLDmjBhQuzfvz9rXo8ePTJhiT59+uRdL19IIg289dZbY/z48RXXUMim1PlUa7ply5ZM15bmz4gRI2L+/PkV158mPP300xmzWq5ZrJDUSeb222+Pn//851nDygnXpI48EydOjIMHD2bNLTckUxWQSQT+RUDQxVUgQIAAAQIECBAgQIAAAQIECBAgQIAAAQIECBAgQIAAAQIECBAgQIAAAQIECBBoSAFBl4Y8trxF10PQZceOHXHfffdFCgc0fVLnitSZ5Hw81YYymtfW2kGXQiGJbt26xerVq+PSSy+tmPN8B11SV5433ngjq84UEGlJN5NCXWIuvPDC2LBhQ8VdbspBfOKJJ+Kxxx7LGXrjjTfG5MmTCy6xc+fOmDt3bs73YcyYMTF9+vRyXm0MgaoFBF2qpjORAAECBAgQIECAAAECBLSClqwAACAASURBVAgQIECAAAECBAgQIECAAAECBAgQIECAAAECBAgQIECgNQUEXVpTv7bvLhRi6Nq1a6QOEi19LrjggkyI5ZJLLim4VKFOLCncMHv27Pjc5z7X0jJKzm8rQZc9e/bEXXfdFSdOnMja8+WXXx5r1qwp6ZBvwPkMuqRAyqRJk+K9997LKqUWgZQ5c+ZEClU1fdIde/jhh2PIkCFV2RSbtG/fvpg2bVocP348a1j6LmzcuDHSu/M969evj02bNuXUmTr1DBs2rOZ1WpBAUwFBF/eBAAECBAgQIECAAAECBAgQIECAAAECBAgQIECAAAECBAgQIECAAAECBAgQIECgIQUEXRry2PIWXauAR0tFFixYEC+//HLeZdKP+7/yla9E7969W/qagvNr5dDaHV22bdsWS5cujTNnzmTtdfTo0XH33XdX5Xc+gy6F3jV06NB48MEHq6r/7KTNmzfH2rVrc9aYOnVqjB07tkVrF5qcrztNp06dMuGawYMH50xLXY0mTpwYb7/9dtZnKXS2bt266N69+zmp06IEzgoIurgLBAgQIECAAAECBAgQIECAAAECBAgQIECAAAECBAgQIECAAAECBAgQIECAAAECDSkg6NKQx5a36FoFPFoqsnfv3rjzzjtzul80Xbdnz55xzTXXxH/4D/8hBg0aVLAjRjW11MqhtYMuhcIct912W4wbN64amjifQZd8fqnom266KdPppSVP6uaSugulMEnTJ4VcUtjlXDxbtmyJVatW5Sx94403xuTJk3P+XqgjT6Hx56Jma7ZvAUGX9n3+dk+AAAECBAgQIECAAAECBAgQIECAAAECBAgQIECAAAECBAgQIECAAAECBAgQaFgBQZeGPbqcwmsV8KiFyKuvvhpf/epX4+TJk2Utd8EFF8Tv/M7vxM033xxXXHFFWXMKDaqVQ2sHXTZs2BBPPfVU1jY7dOgQM2fOjFGjRlVldD6DLuey68ru3bvjT//0T+PUqVNZDsOHD48lS5ZUZVNq0oEDB2LKlClx9OjRrKGXXHJJbNy4MSes9cQTT8Rjjz2WNbZYB5hS7/c5gUoFBF0qFTOeAAECBAgQIECAAAECBAgQIECAAAECBAgQIECAAAECBAgQIECAAAECBAgQIECgLgQEXeriGGpSRK0CHjUpJiLTPeT++++PQ4cOVbRkCgP8+3//7zNdP3r37l3R3DS4Vg71GHTp2LFjLFq0KFKgo5rnfAZdzkVQ5+yeC4VOzmXQJb17wYIF8fLLL2fRFwqvzJgxI958882ssQMGDIg1a9bUtINRNffAnPYhIOjSPs7ZLgkQIECAAAECBAgQIECAAAECBAgQIECAAAECBAgQIECAAAECBAgQIECAAAECbU5A0KXtHGmtAh61FDl9+nR85zvfiXXr1sWxY8cqXvqqq66KuXPnRs+ePcueWyuHegy6pFDF8uXLY9CgQWV7NB0o6FIV24eTtm/fnukYc+bMmayFbrzxxpg8efKHf9u3b19MmzYtjh8/njXu1ltvjfHjx7esCLMJlCkg6FImlGEECBAgQIAAAQIECBAgQIAAAQIECBAgQIAAAQIECBAgQIAAAQIECBAgQIAAAQL1JSDoUl/n0ZJqahXwaEkNxea+/vrr8fjjj8ePfvSjOHnyZNmv6dy5c8yZMyeuueaasubUykHQ5V+5qzE9lx1dCgVJznVHlyNHjmQ6Db333ntZd/GSSy6JjRs3ftipZcuWLbFq1aqsMekeP/LII3HFFVeUdY8NItBSAUGXlgqaT4AAAQIECBAgQIAAAQIECBAgQIAAAQIECBAgQIAAAQIECBAgQIAAAQIECBAg0CoCgi6twn5OXlpNGOGcFFLGoikwkLpjpG4vP/nJT+LEiRNFZ3Xo0CGmT58ehe5r08m1cqjHoEtymD17dnz+858vQzl3yPns6LJ58+ZYu3ZtVhGp/pkzZ8aoUaOqqv/spFqdcTVFpI46W7duzZraPMSSglk7duzIGjNgwIBYs2bNh2GYat5tDoFKBARdKtEylgABAgQIECBAgAABAgQIECBAgAABAgQIECBAgAABAgQIECBAgAABAgQIECBAoG4EBF3q5ihaXEhr/vi/pcWn4MsTTzwR3/72t+P48eN5l+vWrVumS0b//v2Lvq5WDq0ddElhitQB5MyZMx/uNwVFZsyYEaNHj66K/HwGXfL5paJvueWWmDBhQlX1n5300ksvxcKFC7Ns0mfJ5e67727R2qUm79y5M+bOnRunT5/OGnrrrbfG+PHjI93liRMnxuHDh7M+v+2222LcuHGllvc5gZoJCLrUjNJCBAgQIECAAAECBAgQIECAAAECBAgQIECAAAECBAgQIECAAAECBAgQIECAAAEC51NA0OV8ap/bd9Uq4HFuqyy+egoPPPnkk/H444/nhBjSzDFjxmQ6uxR7auXQ2kGXQmGOsWPHxtSpU6s6pvMZdCn0rt/+7d+OBx54oKr6z05KoajHHnssZ43zESY5duxYTJkyJd59992s95/t2PK9730vJ4TTpUuXWLlyZQwcOLBF+zaZQCUCgi6VaBlLgAABAgQIECBAgAABAgQIECBAgAABAgQIECBAgAABAgQIECBAgAABAgQIECBQNwKCLnVzFC0upFYBjxYXUoMFnn322UwwoGk3k7Rs7969Y+PGjdG9e/eCb6mVQ6GgS7UdVVIXk/3792fV3aNHj1i3bl306dMnZz979uyJu+66K06cOJH12eDBgzOdXqp5zmfQ5dChQzF58uR4//33s0ot5wxL7W3OnDmxY8eOrGEdO3aMRYsWxfDhw0tNb/Hn69evj02bNmWt07lz58y5pKDW9u3ba3ZmLS7WAu1WQNCl3R69jRMgQIAAAQIECBAgQIAAAQIECBAgQIAAAQIECBAgQIAAAQIECBAgQIAAAQIEGltA0KWxz69p9bUKeFQrsnfv3kgBlVOnTn24RKdOnTJdWPr371/Rsqmzy8SJE+Ptt9/OmtetW7dYvXp1XHrppQXXq5VDvqBLeulNN90UkyZNqmg/aXClQZfUOSQZHDx4MOtdxcIxpYo6n0GXVEsKBb355ptZZaVAyuLFi2PYsGGlys37+YEDBzIdVY4ePZr1+YUXXhgbNmyInj17VrVuJZN2796d2dvJkyezpt18883xt3/7tzlnljrwpE48HgLnU0DQ5XxqexcBAgQIECBAgAABAgQIECBAgAABAgQIECBAgAABAgQIECBAgAABAgQIECBAgEDNBARdakbZ6gvVKuBR7UYKBUNuu+22GDduXMXL5uvakYIzy5cvj0GDBhVcr1YOu3btilmzZkUK3TR9Ro4cGXPnzq1oP2mNP/mTP4l33nkna16p0EoKhDTvDpIWuPPOO+OGG26oqIY0uNCeSoV3qjXdvHlzrF27NqfOESNGxPz58yuuP014+umnM11wmj8tWbPSQtJ53n777fHzn/88a+oFF1wQv/71r7PuTDnhrErfbzyBcgQEXcpRMoYAAQIECBAgQIAAAQIECBAgQIAAAQIECBAgQIAAAQIECBAgQIAAAQIECBAgQKDuBARd6u5Iqi6o2jBC1S9sNnHHjh1x33335QRDBg8eHI888kjFr8kXdOnSpUusXLkyBg4cWHC9Wjns2bMn7rrrrjhx4kTWuy655JLYuHFjpM4k5T6vvvpq3H///Tk2pYIuhUz79OmT6V7SvXv3ckvIjJs3b1788Ic/zJlzroIu+/fvj9TNJHWnafp07tw5li5dGkOGDKmo/iNHjsTkyZPjV7/6Vda8Dh06ZMJH1157bUXrtWTwE088EY899ljJJa688sp4+OGHS44zgECtBQRdai1qPQIECBAgQIAAAQIECBAgQIAAAQIECBAgQIAAAQIECBAgQIAAAQIECBAgQIAAgfMiIOhyXpjPy0tqFfCottgUQpg0aVK89957WUukLixLliyJoUOHlr10CkZ8+ctfjkOHDmXNufDCCzMBj549exZcq1BAJb3/wQcfrKiGiRMnxsGDB7PmpIBL6rQybNiwstZKe0ndP95+++2c8aWCLmnuHXfcEfv27cuZmzq6pM4u5T7PPfdcrFixIs6cOZMz5VwFXdKL0jufffbZnHdedtllsWrVqrLDOqmLSgrqvPbaazlrffKTn8ysVUn4qFy3QuPSmUybNi2OHz9edKlqu++0tD7zCQi6uAMECBAgQIAAAQIECBAgQIAAAQIECBAgQIAAAQIECBAgQIAAAQIECBAgQIAAAQINKSDo0pDHlrfo1g66pKIKhRouuOCCTFeX/v37lwRPgYbVq1fHli1bcsYOHz48E5op9hw4cCCmTJkSR48ezRrWq1evTCeWYiGZ5uumQMv27dtzXlduSCOFZGbMmBHvvPNO3pJLBV3SpBdeeCGWLVuWN6DyhS98IROiKRXw2Lp1a+ZsTp06lbeOcxl0SeeRurqkIFTz54orroiHHnqoZNgl3YnUFeXFF1/MWSPt/YEHHoirr7665N2q9YBZs2bFG2+8UXDZ1HFn7dq10a9fv1q/2noESgoIupQkMoAAAQIECBAgQIAAAQIECBAgQIAAAQIECBAgQIAAAQIECBAgQIAAAQIECBAgQKAeBQRd6vFUqqupUNCla9eu0bdv3+oWLTArBVfuu+++uOSSS7JGFAs1pM4ut956a3zxi1+Mzp075105BUJSaOH//t//m/N5hw4dYu7cuXHttdeW3EvqxFKoC0rqwlEqGHL2BTt37sy8MwUtmj+f+MQnMp1dLr744pzPUqgjhWqef/75guGSNKmcoEt6dwpU7Nq1K+++Bw4cGPPnz88bItq7d28mIPL6668XNTuXQZf04hRQSYGWfN1kunXrFv/5P//n+L3f+728NaY9fO1rX4u33nor7+eVdrYpeXkqGJDCWKmTTKGnnGBWBa8zlEBFAoIuFXEZTIAAAQIECBAgQIAAAQIECBAgQIAAAQIECBAgQIAAAQIECBAgQIAAAQIECBAgUC8Cgi71chItr6NQ0KXlK+eukEIry5cvj0GDBuV8+Nxzz2W6h+QLNaTBKbDSp0+fGDJkSCYkcvLkyfjHf/zHSIGGY8eOFSz3M5/5TCxcuLCs7RTqLJMmp9ovuuiizDopmJM6gfz5n/953nVLhUzSpNS1I+0nPcePH49Dhw4VDbc0fVE5QZc0fv/+/XHHHXfE+++/X3D/Z/eVQkTJ9Je//GXZdZzroEsqOnU22bx5c8H6U90DBgyIT3/605kgVAr2/OQnP8mYFnrK7QhT1qWpYlCh7kFn7/nMmTNj1KhRVaxsCoGWCwi6tNzQCgQIECBAgAABAgQIECBAgAABAgQIECBAgAABAgQIECBAgAABAgQIECBAgAABAq0gIOjSCujn6JX1EnRJ23vmmWdi9erVBcMulRKk7ikpvJJCJeU8KSAxY8aMOHHiRMnhpbpuVLJWoZelcE+vXr3ivffeyxpSbtAlTfrRj36U6S6TQizVPingk8IyzQNF5yPokmouFXapZF+tHXI5W+uCBQvi5Zdfzim9krOtZN/GEihXQNClXCnjCBAgQIAAAQIECBAgQIAAAQIECBAgQIAAAQIECBAgQIAAAQIECBAgQIAAAQIE6kpA0KWujqNFxdRT0CVt5Pvf/34sXry4aEeOcjb82c9+NubNm5fp8lHJU26oolTQJb3z1Vdfja997WtlBWea15hCLhMmTIgdO3Zk/tf0qTQMkcIu999/f1Wmn/rUp+KBBx6I6dOnx8GDB7PqOF9Bl/TSrVu3ZkJLp06dquQ4PxybPMeMGZPpcNOxY8eq1qjlpO3bt8eSJUtyQl0jRoyI+fPn1/JV1iJQkYCgS0VcBhMgQIAAAQIECBAgQIAAAQIECBAgQIAAAQIECBAgQIAAAQIECBAgQIAAAQIECNSLgKBLvZxEy+uot6BL2lHqPpICJ88991zFwYY+ffpkAi5XXnllVTinT5+O5cuXxwsvvFB0fjlBl7TA3r174957741333237HoGDhwYCxcujIsvvjhTSwp5NH0qDbqkuUeOHMkEiF577bWy6ujUqVOMHz8+br755kwwJIVu9u/fnzX3fAZdzu4hhUPSHs6cOVPWPtKgAQMGxD333BODBg0qe865HpjOY+LEiXH48OEPX5XCOHPmzImRI0ee69dbn0BBAUEXl4MAAQIECBAgQIAAAQIECBAgQIAAAQIECBAgQIAAAQIECBAgQIAAAQIECBAgQKAhBQRdGvLYGq7oFDr5wQ9+EJs3b4433ngj05GkecAhBTJSuOV3f/d3IwUv+vXrV5N9pgDQypUrI/23aReRFPr46Ec/Gn/8x3+c6RBS7vP666/H448/Hj/+8Y8zHV6a7iOt+ZGPfCR+53d+J7Nu//79y1224nEpeJPq+N73vpfjmbrfpHf/wR/8QVx//fUVd8OpuJgqJxw7dixefPHFeOaZZzJBohSMavo0vRPjxo2L3r17V/mmczdt586dMXfu3Eh3/OzTq1ev2LhxY/Ts2fPcvdjKBEoICLq4IgQIECBAgAABAgQIECBAgAABAgQIECBAgAABAgQIECBAgAABAgQIECBAgAABAg0pIOjSkMemaAIE6kRgxYoV8eyzz2ZVM2LEiJg/f36dVKiM9iog6NJeT96+CRAgQIAAAQIECBAgQIAAAQIECBAgQIAAAQIECBAgQIAAAQIECBAgQIAAAQINLiDo0uAHqHwCBFpN4MiRIzFp0qR47733PqyhQ4cOMW/evLjmmmtarS4vJpAEBF3cAwIECBAgQIAAAQIECBAgQIAAAQIECBAgQIAAAQIECBAgQIAAAQIECBAgQIAAgYYUEHRpyGNTNAECdSCwffv2WLJkSZw5c+bDai688MLYsGFD9OzZsw4qVEJ7FhB0ac+nb+8ECBAgQIAAAQIECBAgQIAAAQIECBAgQIAAAQIECBAgQIAAAQIECBAgQIAAgQYWEHRp4MNTOgECrSowa9aseOONN7JqGD16dNx9992tWpeXE0gCgi7uAQECBAgQIECAAAECBAgQIECAAAECBAgQIECAAAECBAgQIECAAAECBAgQIECAQEMKCLo05LEpmgCBVhZ49dVX4/7774/Tp09/WEnHjh1j8eLFMWzYsFauzusJCLq4AwQIECBAgAABAgQIECBAgAABAgQIECBAgAABAgQIECBAgAABAgQIECBAgAABAg0qIOjSoAenbAIEWk1g//79cccdd8T777+fVcOAAQNizZo1kQIvHgKtLaCjS2ufgPcTIECAAAECBAgQIECAAAECBAgQIECAAAECBAgQIECAAAECBAgQIECAAAECBAhUJSDoUhWbSQQItEOBkydPxrPPPhsbNmyIDz74IEugQ4cOMXfu3Lj22mvboYwt16OAoEs9noqaCBAgQIAAAQIECBAgQIAAAQIECBAgQIAAAQIECBAgQIAAAQIECBAgQIAAAQIESgoIupQkMoAAgXYq8L//9/+OpUuXxunTp+PMmTOZ/xZ6hg0bFosXL9bNpZ3elXrctqBLPZ6KmggQIECAAAECBAgQIECAAAECBAgQIECAAAECBAgQIECAAAECBAgQIECAAAECBEoKCLqUJDKAAIF2KvDCCy/EsmXLMiGXYs8FF1wQjz76aPTr16+dStl2PQoIutTjqaiJAAECBAgQIECAAAECBAgQIECAAAECBAgQIECAAAECBAgQIECAAAECBAgQIECgpICgS0kiAwgQaKcC5QRdunXrFn/xF38RQ4YMaadKtl2vAoIu9Xoy6iJAgAABAgQIECBAgAABAgQIECBAgAABAgQIECBAgAABAgQIECBAgAABAgQIECgqIOjighAgQCC/QKmgS58+feLBBx+M/v37IyRQdwKCLnV3JAoiQIAAAQIECBAgQIAAAQIECBAgQIAAAQIECBAgQIAAAQIECBAgQIAAAQIECBAoR0DQpRwlYwgQaI8CP/rRjzJBlgMHDsTp06czBB07doxLL700vvzlL8eIESMy/99DoB4FBF3q8VTURIAAAQIECBAgQIAAAQIECBAgQIAAAQIECBAgQIAAAQIECBAgQIAAAQIECBAgUFJA0KUkkQEECBAgQKDhBARdGu7IFEyAAAECBAgQIECAAAECBAgQIECAAAECBAgQIECAAAECBAgQIECAAAECBAgQIJAEBF3cAwIECBAg0PYEBF3a3pnaEQECBAgQIECAAAECBAgQIECAAAECBAgQIECAAAECBAgQIECAAAECBAgQIECgXQgIurSLY7ZJAgQIEGhnAoIu7ezAbZcAAQIECBAgQIAAAQIECBAgQIAAAQIECBAgQIAAAQIECBAgQIAAAQIECBAg0FYEBF3ayknaBwECBAgQ+FcBQRe3gQABAgQIECBAgAABAgQIECBAgAABAgQIECBAgAABAgQIECBAgAABAgQIECBAoCEFBF0a8tgUTYAAAQIEigoIurggBAgQIECAAAECBAgQIECAAAECBAgQIECAAAECBAgQIECAAAECBAgQIECAAAECDSkg6NKQx6ZoAgQIECBQVEDQxQUhQIAAAQIECBAgQIAAAQIECBAgQIAAAQIECBAgQIAAAQIECBAgQIAAAQIECBBoSAFBl4Y8NkUTIECAAIGiAoIuLggBAgQIECBAgAABAgQIECBAgAABAgQIECBAgAABAgQIECBAgAABAgQIECBAgEBDCgi6NOSxKZoAAQIECBQVEHRxQQgQIECAAAECBAgQIECAAAECBAgQIECAAAECBAgQIECAAAECBAgQIECAAAECBBpSQNClIY9N0QQIECBAoKiAoIsLQoAAAQIECBAgQIAAAQIECBAgQIAAAQIECBAgQIAAAQIECBAgQIAAAQIECBAg0JACgi4NeWyKJkCAAAECRQUEXVwQAgQIECBAgAABAgQIECBAgAABAgQIECBAgAABAgQIECBAgAABAgQIECBAgACBhhQQdGnIY1M0AQIECBAoKiDo4oIQIECAAAECBAgQIECAAAECBAgQIECAAAECBAgQIECAAAECBAgQIECAAAECBAg0pICgS0Mem6IJECBAgEBRAUEXF4QAAQIECBAgQIAAAQIECBAgQIAAAQIECBAgQIAAAQIECBAgQIAAAQIECBAgQKAhBQRdGvLYFE2AAAECBIoKCLq4IAQIECBAgAABAgQIECBAgAABAgQIECBAgAABAgQIECBAgAABAgQIECBAgAABAg0pIOjSkMemaAIECBAgUFRA0MUFIUCAAAECBAgQIECAAAECBAgQIECAAAECBAgQIECAAAECBAgQIECAAAECBAgQaEgBQZeGPDZF15HAP/3TP8Xdd98dp06dyqpq+PDhsWTJkjqqVCn1IrBr166YPXt2nDx5Mqekq666KhYuXBgdO3asl3LV0aACgi4NenDKJkCAAAECBAgQIECAAAECBAgQIECAAAECBAgQIECAAAECBAgQIECAAAECBAi0d4H2GnSZM2dO9O7dO+655572fgXsv4UCgi4tBKyT6UeOHIn/9//+X/Tq1SsuueSSc1bVsWPHYvr06fHWW2/lvOOyyy6LVatWRffu3c/Z+y3cfgQEXdrPWdspAQIECBAgQIAAAQIECBAgQIAAAQIECBAgQIAAAQIECBAgQIAAAQIECBAgQKBNCbTHoEvTPaeuCV/84hdjwoQJDX+uhQIX52JjPXr0iHXr1kWfPn3OxfINtaagS0MdV06xp0+fjvnz58cPf/jDDz9LYZeVK1dGv379ar659evXx6ZNm3LWFXKpOXW7X1DQpd1fAQAECBAgQIAAAQIECBAgQIAAAQIECBAgQIAAAQIECBAgQIAAAQIECBAgQIAAgcYUaG9Bly996Utx4MCBnMO65ZZbGj7sIujSOt9BQZfWca/VW//mb/4mNm7cmLPcpz71qXj00Udr9ZrMOrt27YrZs2fHyZMns9a94IILMu86F8Gamm7AYg0lIOjSUMelWAIECBAgQIAAAQIECBAgQIAAAQIECBAgQIAAAQIECBAgQIAAAQIECBAgQIAAgbMC7S3oUmi/yaPRwy6CLq3zvRZ0aR33Wr11zpw5sWPHjpzlat216NixYzF9+vR46623st7VuXPnWLx4cQwdOrRWW7IOgYyAoIuLQIAAAQIECBAgQIAAAQIECBAgQIAAAQIECBAgQIAAAQIECBAgQIAAAQIECBAg0JAC7S3oMm7cuDh06FDBs2rksIugS+t8BQVdWse9Vm+9//774wc/+EHOcqnLyvr16+NjH/tYTV6V1tq0aVPWWh06dMiEX4oF8Grycou0SwFBl3Z57DZNgAABAgQIECBAgAABAgQIECBAgAABAgQIECBAgAABAgQIECBAgAABAgQIEGh8gfYWdHnppZfigQceKHpwjRp2KRS46Nq1a/Tt27eml/XjH/94pE4YPXv2rOm6jbiYoEsjntq/1vziiy/GQw89FGfOnMnayGc+85lYuHBhTTa3a9eumD17dpw8efLD9VLIZdq0afGFL3yhJu+wCIHmAoIu7gQBAgQIECBAgAABAgQIECBAgAABAgQIECBAgAABAgQIECBAgAABAgQIECBAgEBDCrS3oEs6pG984xvx5JNPFj2vRgy7CFy0zleQe+u41/Kt6d+Ev/7rv47Tp09HCqBceeWVsWjRoujevXuLX3Ps2LFM15a33nora62xY8fG1KlTW7y+BQgUEhB0cTcIECBAgAABAgQIECBAgAABAgQIECBAgAABAgQIECBAgAABAgQIECBAgAABAgQaUqA9Bl3SQbXFsIvARet8Bbm3jnujvPUHP/hBrFu3Ln75y1/Gr3/960yY5qqrrsp0i+nYsWOjbEOdDSgg6NKAh6ZkAgQIECBAgAABAgQIECBAgAABAgQIECBAgAABAgQIECBAgAABAgQIECBAgACBiPYadEln39bCLgIXrfON5t467t5KgEBxAUEXs8FQmAAAIABJREFUN4QAAQIECBAgQIAAAQIECBAgQIAAAQIECBAgQIAAAQIECBAgQIAAAQIECBAgQKAhBdpz0CUdWFsKuwhctM5XkHvruHsrAQLFBQRd3BACBAgQIECAAAECBAgQIECAAAECBAgQIECAAAECBAgQIECAAAECBAgQIECAAIGGFGjvQZd0aG0l7CJw0TpfQe6t4+6tBAgUFxB0cUMIECBAgAABAgQIECBAgAABAgQIECBAgAABAgQIECBAgAABAgQIECBAgAABAgQaUkDQ5TfH1hbCLgIXrfMV5N467t5KgEBxAUEXN4QAAQIECBAgQIAAAQIECBAgQIAAAQIECBAgQIAAAQIECBAgQIAAAQIECBAgQKAhBQRd/vXYGj3s0lqBi1mzZsUbb7yRdf87deoUDz/8cAwePLiq78XixYtj+/btWXM7dOgQc+bMiZEjR5a15smTJ+P73/9+/NVf/VX89Kc/jRMnTsSZM2c+nJvW69KlS3zyk5+MP/qjP4p/9+/+XXTu3LmstZsOaon7hAkTYv/+/Vnv7NevXyZ4VenzwgsvxLJly7L2mNa46aabYtKkSZUulxm/e/fu+Ju/+Zv4+7//+/j1r38dp0+fzjnnvn37xnXXXRf/8T/+x+jZs2dV7yk26fXXX4/NmzfHq6++mlNDOsNu3brFb/3Wb2XOMP23Y8eOFdVwLtxSAUeOHIn//t//e7z44ovx7rvvxqlTp7LqSnftkksuic997nNx4403Rvfu3Suq++zgAwcOxJQpU+Lo0aNZ85ufezq7H/zgB/HNb34z831I34+mT6onfRfGjx8fv/3bv12xY1XFm3ROBQRdzimvxQkQIECAAAECBAgQIECAAAECBAgQIECAAAECBAgQIECAAAECBAgQIECAAAECBM6VgKBLtmwjh11aErhoyf0qFBRIP96fPHlyxUsfO3YsJk6cGAcPHsyae+GFF8aGDRtKhilSwODRRx+N//W//ldOMKNYMSmc84d/+Ifx5S9/uaLAS0vc6zHokgIR3/nOd2LdunWRzqKS59Of/nTce++9cfHFF1cyLe/Y7373u7F06dKKaujatWsk07Fjx5Yd1Kh10OWdd96JP//zP49//ud/LtsgBXZSSOeee+6p2K6coMv/+B//IzZu3BgffPBBWTX16NEjvva1r8XQoUPLGm9QfQoIutTnuaiKAAECBAgQIECAAAECBAgQIECAAAECBAgQIECAAAECBAgQIECAAAECBAgQIECghICgSy5Qo4ZdWhK4aMkXJQVLUjDl8OHDWcukbhXpx/WVdtjYsWNH3HfffTkhldGjR8fdd99dtNStW7fGihUrcrpnVLK/VHfqjNK7d++yprXEvd6CLnv37s2ELVJ4otondQZJnXeuueaaqpZI9ymFZSoJijR/0YABA+Iv/uIvyjrDWgVdUkDo61//ejz11FM5XXXKhUhhqxS0SiGxcp9iQZcvfelLcf/998c//MM/lLvch+NS+CZ9366//vqK55pQHwKCLvVxDqogQIAAAQIECBAgQIAAAQIECBAgQIAAAQIECBAgQIAAAQIECBAgQIAAAQIECBCoUEDQJT9YI4ZdWhK4qPDa5AxfsGBBvPzyy1l/T4GHRx55JK644oqKlk9BlWeffTZrTgrLLF68OIYNG5Z3rRQyWLNmTTzzzDMVvavQ4AsuuCDTFaZfv34l12uJez0FXV599dVMF48TJ06U3HOpASkkMX369Cj070uh+fv374+77rorJzRV6n35Pu/Vq1esXLmy5BnWIuiS7t/8+fPjhz/8YTWl5sy57rrrYtasWWWFxAoFXVJXm+9///vxi1/8ouqa0nc4fe90dqmasFUnCrq0Kr+XEyBAgAABAgQIECBAgAABAgQIECBAgAABAgQIECBAgAABAgQIECBAgAABAgQIVCsg6FJYrtHCLi0JXFR7f87OK9SF5dZbb43x48eXvfyxY8diypQp8e6772bN6du3b6xbty66d++ed621a9fG5s2bC74nBVdSSObiiy/OjPnVr34VP/7xjzPvOXPmTN55n/zkJ2PVqlUlwwYtca+XoMuPfvSjmDt3bpw8eTKvRQo8pMDSlVdemfk8jXv99ddjz549BbvndOnSJRN0+tSnPlXW+ZcTcvnoRz8al156aQwZMiTz7t27d2fOstBz2WWXZc6w0L1J81oadEkhl3nz5sVrr71WsI7kl+r+9Kc/HcePH49//Md/jLTfNLfQk4IqU6dOLWlXKOiS3pnvPNO5XHTRRZl7nWo5ePBg0TrK/R6ULNSA8y4g6HLeyb2QAAECBAgQIECAAAECBAgQIECAAAECBAgQIECAAAECBAgQIECAAAECBAgQIECgFgKCLsUVGyns0pLARUvvUqGAyoABAzKdVtKP6st53nzzzUwni1OnTmUNv/HGG2Py5Ml5l9i1a1fMnj0774/6P/GJT2S6lPTv3z/v3CNHjsRXv/rVTGij+ZO6ksycOTNGjRpVtPSWuNdD0CWdXeq+8tZbb+Xss2vXrpnzGDlyZN4zTEGNJ598Mh5//PG8gaHhw4fHkiVLSh59sbBIOoff//3fjzvvvDN69uyZs1Y6w2XLlsVLL72U9z2f+cxnYuHChQVraGnQZf369bFp06a863/sYx+Le++9N28norTn7du3Z2pPgZN896+crjiFgi7N10tBr6985SvRu3fvnHft3Lkzc075QkPJPwV5rrnmmpLnaEB9CQi61Nd5qIYAAQIECBAgQIAAAQIECBAgQIAAAQIECBAgQIAAAQIECBAgQIAAAQIECBAgQKBMAUGX0lCNEnZpSeCitELpEStWrIhnn302a2DqKpG6eqRuIOU8+UIDpdZIQYw33ngjZ/mrrroqE3AoFbIpFrK4/PLLM0GdYk9L3Osh6LJly5ZM15PmT+qC8+ijj0a/fv1KHt1zzz0X6fybd8dJ3UNWrlwZAwcOLLpGobBJp06dMp1myglZPP/887F8+fKcGtL5L168OG/YJBXVkqDLT37yk5gxY0acOHEi7/1bsGBBpPtb7ElBnXvuuSfSWs2fHj16xOrVq4ueQamgS7du3eKBBx6IoUOHFq0jBZ5SmOgXv/hFzrgUdErn4GksAUGXxjov1RIgQIAAAQIECBAgQIAAAQIECBAgQIAAAQIECBAgQIAAAQIECBAgQIAAAQIECPyLgKBLeVehEcIuhQIX5e2w9KgUOkhBgkGDBuUdXKgby6233hrjx48v+YIUOJk4cWK8/fbbWWOLdYXZt29fTJs2LacjRp8+fWLDhg3RvXv3ku9NAwqFBVJIIAUNLr300oLrNHrQJQU10tk1fVI4JIUjrr766rL80qA5c+bEjh07csZPnTo1xo4dW3CdQt2AUieRcjqaNF34W9/6Vnzzm9/MedeIESNi/vz5eWtoSdCl0J7LDVmdLahYyOTaa6+N++67r6BfsaBLCtmkkE+pkMvZxV999dW4//77I30Xmz4XX3xxfP3rXy8ZGiv7shh4XgQEXc4Ls5cQIECAAAECBAgQIECAAAECBAgQIECAAAECBAgQIECAAAECBAgQIECAAAECBAjUWqBQ0KXW72kv691yyy2RunS0xtPaQZf04/jbb789fv7zn2dtv1hQpenA3bt3Z7pjnDx5Mmv+bbfdFuPGjctLum3btli6dGlOF48UrEgBi0qeFAjYvn171pQUtpg3b17RjiKNHHQ5dOhQTJ48Od5///2sfVcTbHjppZcyHXSad3Up1Q0kmS9ZsiRn3pAhQ+Lhhx+uKFyRAiN33HFHpABU0+fCCy/MBJ969uyZcyWqDboUuq/ldGHJdy937doVs2fPzrn/Kay1du3agl1dCgVd0t296667YsyYMWV/DZJfCpsdPHgwa07a07p16yIFyDyNIyDo0jhnpVICBAgQIECAAAECBAgQIECAAAECBAgQIECAAAECBAgQIECAAAECBAgQIECAAIEmAoIutb0O6cflzz77bG0XLXO11g66pDJTN43UVaPp06VLl1i5cmUMHDiw6E7yzS3VUWXv3r0Z71OnTmWt/fnPfz4GDx5cptxvhm3evDkTKGj6pPOcOXNmjBo1quBajRx0ScGGZ555Jn75y19m7S+dVSUBiTS5UHed4cOHZ4IshZ58XVFSR5kUPBo2bFhFZ5gGP/HEE/HYY49lzUvrpdBMCs80f6oNuqxYsSLvd73cDkb5NrZs2bJ4/vnncz4qtmahoEu5AbPmL8t3HqW6OVV8SCacFwFBl/PC7CUECBAgQIAAAQIECBAgQIAAAQIECBAgQIAAAQIECBAgQIAAAQIECBAgQIAAAQK1FhB0qbVoxNVXXx2LFi2q/cIlVqyHoMuePXsyXSROnDiRVW2xrixnB6ZuMD/72c+y5l155ZWZgML5ePIFHtp60KWWroUCF8WCLkeOHIlJkybFe++9l1VK3759Mx1EUjeTSp9834Ni51hN0CUFhKZMmRLvvvtuVnmlglml9lKoS8zll18ea9asyTu9GvdidaSwVwp9NX0EXUqdXH1+LuhSn+eiKgIECBAgQIAAAQIECBAgQIAAAQIECBAgQIAAAQIECBAgQIAAAQIECBAgQIAAgRICgi61vyKf+9zn4p577qn9wiVWLBR06dq1a6TgQEufCy64IO6777645JJLii41Y8aMePPNN7PGFPuhfhpYKCBz5513xg033NDS0suaL+hSFlPBQdUELnbt2hWzZs2K06dPZ607cuTImDt3blUF5etSk4Iu1113XQwaNChnzWqCLoXua6l7XmpDyWHixInx9ttvZw39yEc+kgn+XHTRRTlLVONerI4NGzbEU089lTVE0KXUydXn54Iu9XkuqiJAgAABAgQIECBAgAABAgQIECBAgAABAgQIECBAgAABAgQIECBAgAABAgQIECghsGzZsnj++ec51UigY8eO8e1vf7tGq1W2TKGgS7GOGpW9obzRW7ZsiVWrVmUN7tKlS6xcuTIGDhyYd5HUQSJ1kmj69OjRI/Pj/j59+pT34haOEnRpGWA1gYutW7fGI488EmfOnMl6+dSpU2Ps2LEtK6jM2dUEXQrNSTWn2lvyLF++PJJL0yf9u5K6RKXvcvOnGvdi9Qm6tOT06muuoEt9nYdqCBAgQIAAAQIECBAgQIAAAQIECBAgQIAAAQIECBAgQIAAAQIECBAgQIAAAQIEKhD4xje+EX/1V3+V82PzCpYw9F8EbrnllpgwYUKreNRL0GX//v2ZH/unzhpNn9tuuy3GjRuX1yZfF5gRI0bE/Pnzq7Y8cuRIbN++PRPk+ulPfxoffPBBTueQUounTiAzZ86MUaNGFRzaEvd0V5JX06dfv36RvpOVPtUENoq94+TJk/F//s//ie985zuZ/ybPU6dOVVpWJpyxZMmSvPPyhSqS+bx58+Kaa66p+F3VTKjGrVDdpe5KOfXlC30lk/QdGT16dM4Sgi7lqLbPMYIu7fPc7ZoAAQIECBAgQIAAAQIECBAgQIAAAQIECBAgQIAAAQIECBAgQIAAAQIECBAgQKCdCKTgwZNPPll0t60ZckmFtSRwUetjnDNnTuzYsSNr2csvvzzWrFmT86p9+/bFtGnT4vjx4x9+ln7Yn9YYOXJkxaW98sor8eijj+YESCpeKCLaY9DlnXfeidTpaefOnRUHg/IZFwu65Ote0qlTp0h/HzRoUDVHVvGcaoIulXZdqaSobdu2xdKlS3OChzfddFNMmjQpZylBl0p029dYQZf2dd52S4AAAQIECBAgQIAAAQIECBAgQIAAAQIECBAgQIAAAQIECBAgQIAAAQIECBAg0I4EGiHkko6jnoIuqZNK6uJx5syZD29Kly5dYuXKlTFw4MCs27Nly5ZYtWpV1t969eoVGzdujJ49e5Z90w4ePJgJx/zsZz8re06pge0p6HL69OlYvXp1fPvb365pd6diQZd8gahGCLqcy7oLfY8FXUp9W33eXEDQxZ0gQIAAAQIECBAgQIAAAQIECBAgQIAAAQIECBAgQIAAAQIECBAgQIAAAQIECBAg0AYFGiXkkujrKehy5MiRmDhxYhw+fDjrVkydOjXGjh2b9bdZs2bFG2+8kfW31Mll7ty5Zd+oXbt2xVe+8pWsrjDFJqcwRfMnhXJS2KPp016CLseOHYs/+7M/i927d5dl3rFjx0y3m6ZPPr/0uaBLWaQfDhJ0qczL6MICgi5uBwECBAgQIECAAAECBAgQIECAAAECBAgQIECAAAECBAgQIECAAAECBAgQIECAAIE2JtBIIZdEX09Bl1TP4sWLI3V2afoMHjw4HnnkkQ//dODAgZgyZUocPXr0w7+lEMWiRYsyAYlynv3798cdd9wR77//ft7hF110UXzuc5+Lz3/+83H55ZdHWj/f88ILL8SyZcuyupm0h6BLCvfMmzcvXnvttbwuXbt2jc9+9rNx/fXXx7/9t/82unfvnndcvrNMAwVdyrnF/zpmx44dcd999+WErnR0qczR6AhBF7eAAAECBAgQIECAAAECBAgQIECAAAECBAgQIECAAAECBAgQIECAAAECBAgQIECAQBsSaLSQS6Kvt6DLzp07M11ZmnZJ6datW6xevTouvfTSzG3JFy7p27dvrFu3rmCgouk1S2unjjCpo0vz56Mf/Wh89atfjSuvvLKsm9legy5PP/10xrv5k7rejB8/Pm6++eaC4aCmc6oJuqxduzY2b96c9er03uXLl8egQYPKOreWDsp37mnNQsGS9Fmqb+vWreek7krrqca9mNmGDRviqaeeOid7a+lZmV+ZgKBLZV5GEyBAgAABAgQIECBAgAABAgQIECBAgAABAgQIECBAgAABAgQIECBAgAABAgQIEKhbgUYMuSTMegu6HDt2LNOt5d13380666lTp8bYsWMzf5szZ06kDhZNnzFjxsT06dPLuh/5wjRp4mWXXRarVq0qKyxz9kXtMehS6Iw6d+6c6cgzdOjQss4hDaomcJEvVFFpR5+yCywwsNJgSVomX92p+8/s2bMznYNa8jzxxBPx2GOP5SzR9HvT9MNq3IvVJ+jSktOrr7mCLvV1HqohQIAAAQIECBAgQIAAAQIECBAgQIAAAQIECBAgQIAAAQIECBAgQIAAAQIECBAgUJVAo4Zc0mbrLeiSalq/fn1s2rQp6ywGDx4cjzzySBw5ciQmTpwYhw8f/vDz1M3j4YcfjjSmnCeFMbZv3541NAUlHnjggbj66qvLWeLDMe0x6PLSSy/FwoUL48yZM1lW119/fcycObMiv2oCF4XMZ8yYEaNHj67o/dUOriboUmjOLbfcEhMmTKi2lMy8fHc6hWjmzZsX11xzTc7a1bgXK1DQpUXHV1eTBV3q6jj+P3v3HqRled4P/BJQEPEAcohiNCrVGuOIh06jY9oUBw2Oaa1gUmzUKFpRIApaUUTaIEhiFSGIiihibGMmakpSqgLVpqPG6TSeyojRNKhYNIIBVFAQFn5zv/2t7LvvYZ/33VWf3f3c/2Sy+zz3c92f617/4juXYggQIECAAAECBAgQIECAAAECBAgQIECAAAECBAgQIECAAAECBAgQIECAAAECBAjULtCeQy7ptHkMuqxcuTJSaGHbtm0fN6R79+5x++23x6uvvloSsvj85z8fd9xxR6SwSpaVgjJvvfVW0aO9e/eOBQsW1DTNJW2Ql6BLv379YuHChZkNGg9fT2Cj3J2vd6JKPYGLl19+OSZMmBDbt28v6mEKuVx++eVZrkCrn6nHLd3r73znO9HQ0FD0/cYQV71FJYd0p99+++2iLRr/Zvbbb7+Sretxr1afoEu93cvfe4Iu+euJiggQIECAAAECBAgQIECAAAECBAgQIECAAAECBAgQIECAAAECBAgQIECAAAECBAhkFmjvIZd00DwGXdI/3B89enS88cYbRb0YM2ZM/Pd//3fJNJazzz47zjnnnEx927BhQ1x44YWxadOmouf79+8fqZ+1rrwEXXr27Bnz58+PPn361HSEegIb1113XfzqV78q+k6aqjNr1qwYNGhQTd+vJ3CRpvqMGjUq3nvvvaJvDRgwoBBWyhp4avpy2jNNqVm7du3HP04TUdK9+tM//dOSM9Xjtnnz5kIgZf369UX79ejRI+bNmxfpDtazXnnllULwp3mA5qCDDioEwMqtetyr1SboUk/n8vmOoEs++6IqAgQIECBAgAABAgQIECBAgAABAgQIECBAgAABAgQIECBAgAABAgQIECBAgAABAi0KdISQSzpkHoMuqa77778/fvjDHxb14dBDDy0EEZoGHHbddde49dZb48ADD2yxZ+mBSv/Av96gy09+8pO45557ir6dAhLjx4+PoUOHVqypNe5XXXVVLF++vGjvWh0aX16yZEnMnj07duzYUbTfiBEjCmGScuuaa66J559/vuhX9QZdUphp7Nix8dFHHxXtN3jw4JgxY0ZFv3I1pIDLDTfcEEcffXSmu9D0oXSea6+9tmhKTOrjlVdeGUOGDCnZr56gS9okhYGSefNVS1ir+bu33HJLLF26tKY9BV1qviKd5gVBl07TagclQIAAAQIECBAgQIAAAQIECBAgQIAAAQIECBAgQIAAAQIECBAgQIAAAQIECBDoSAIdJeSSetKawMUn2dO33norLrnkktiyZcvHn0lBhjTtpek67LDDCkGNrKvSRJd6JqKsWbMmLr300pLpMJ900CWFOZ544omiI2f5ZnOjZJkmgbz88sslfNWCLuUmutT7/cmTJ8dzzz1X8v2Wgi7p/CkI0zyg09J7le5JubBI9+7d4/bbb4/99tuv5LV6gy4vvPBCTJo0qeQe9+rVqzDVpdaJPK+++mpcdtllsXXr1qIaU/Ap/V0cfPDBZY8s6JL1vxid7zlBl87XcycmQIAAAQIECBAgQIAAAQIECBAgQIAAAQIECBAgQIAAAQIECBAgQIAAAQIECBBo5wIdKeSSWpHXoEuqLYUwXnrppao3ZsyYMXH66afXdKsuuOCCSEGa5uuiiy6KM888M9NemzdvjvTtN998s+T5FPpI4YNTTz214l6tcV+0aFEhFNF8HXHEETFz5sxM9aeHHn744cI0nOZhkfS7akGXSn8Dhx9+eOH7KZCUZaUzpLOUW0cddVTceOONFbdJ/qlf77zzTtEzyX7cuHExbNiwLCUUnknTcVL4ZNu2bUXvVPOsN+hS7V4fc8wxMW3atMx+1e7gSSedVJhQU2kJumS+Hp3uQUGXTtdyByZAgAABAgQIECBAgAABAgQIECBAgAABAgQIECBAgAABAgQIECBAgAABAgQIEGjPAh0t5JJ60ZrAxSfdy8WLF8fcuXMrfqZHjx6FwEf//v1rKmXOnDmFkEfz1a1bt0jTUlLIotpK4Zvvfve78e6771Z8rFpQpLXuq1atirFjx5ZM8agl5HH//ffHfffdVzbkkuqrVn+lqSTpvTPOOCMuvvjiqn4bN24sBDrSPpVW6mn6e6u2KoVNUh9Tf4499tgW70W6/xMnTowPPvig6NkU1rn++usr7tGaoEuaoHPllVeWBGtSASeccEKkKTcthYVSyCWFc8oFwdIkmvR3M3DgwIrnF3Rp8Wp02gcEXTpt6x2cAAECBAgQIECAAAECBAgQIECAAAECBAgQIECAAAECBAgQIECAAAECBAgQIECgvQl0xJBL6kGloMtuu+0Wffv2bdM27bHHHoUpEwMGDMi0b6V/jN/48uDBg2PGjBmZ9mr60MqVKwsTV5pP8EjPpLDIKaecEqNHj44UpGm6VqxYUZiA8uqrr7b4zZYCH60NGFWadtO1a9c455xz4qyzzioJS2zfvj2ef/75+MEPfhBvv/121TNUC7qkfZLPG2+8UXaPAw88MKZMmVIStFi/fn3cfffd8Ytf/CIaGhqqfr9fv36xcOHCqoGPVEcKhTz33HMle1XrY3o49T7V8rOf/axs2Oe4444rhHEqrdYEXdKed911Vzz00ENlt99nn30KfmmiTLmVAkLp3pcLWqVzpxDUaaedVtVX0KXFP+FO+4CgS6dtvYMTIECAAAECBAgQIECAAAECBAgQIECAAAECBAgQIECAAAECBAgQIECAAAECBAi0J4F/+7d/i5tvvrlqyX/1V38V5513Xns6VqHWSoGLT+IgKYQxa9asGDRoUObtp06dGk8//XTJ8+kf9I8fPz6GDh2aea+mD06fPj2efPLJqu+mqRrpO2mlUMWOHTsyf6ulEE5rgy7PPvtsXHfddYW6yq1Ue+/evSNN90grBRu2bNmS+QwtTaRJdmn6TTWTpn7puUq1lqu/Z8+eMX/+/OjTp09V8zVr1hSCHe+//37F5/bee+848sgjI4VnUjjkxRdfjHfeeadi7fvvv39hIkrzoFPTD7Q26FItpNP4ndS7gw8+OA4//PBCMCcFrVK4qFxAq/GdrBNhBF0y/yl3ugcFXTpdyx2YAAECBAgQIECAAAECBAgQIECAAAECBAgQIECAAAECBAgQIECAAAECBAgQIECgPQqk6RwpJFBptdeQSzpP3oMuTzzxRGF6RfNAxZ577hkLFiyIXr161XWlNm/eHGPGjIk333yzrvcbXzr00EMLE16ahzhamkjS2qBL+n6WsE5Lh0uOmzZtKqm/paBL2nfevHmxaNGilj5R9fcpjJOCG82DKikkM3PmzELIo6WVJezS0h6Nv099mz17diEkVG21NuiS9k53Jk1ueeaZZ7KWV/W5rCGXtImgS5uQd8hNBF06ZFsdigABAgQIECBAgAABAgQIECBAgAABAgQIECBAgAABAgQIECBAgAABAgQIECBAoKMJDBs2rOKR2nPIJR0q70GXjRs3xqhRo+K9994r6kH6R/0pJNCalcIuV1xxRaxcubLmbdKklxQGOf3002P06NHx4YcfFu3RrVu3QmDikEMOKbt3WwRdUkAkGTz33HM1159eGDBgQGEy9WMuAAAgAElEQVQayt///d9HQ0ND0R5Zgi7phXvuuSceeOCBzJNimn4khYS+973vRZras3z58pIznH322XHOOedkOlu6J1dffXX89re/zfR8uYeOPfbYwpScapNcGt9ri6BL2iuFXRYuXBgPPvhgXYZpjzQp6fzzz4/hw4dnPrugS2aqTvegoEuna7kDEyBAgAABAgQIECBAgAABAgQIECBAgAABAgQIECBAgAABAgQIECBAgAABAgQItEeBv/iLv4iPPvqopPT2HnJJB8p70CXVOGfOnHj44Yc/9k8hk8mTJ8eJJ57Y6uuUggYpqHHfffeVhD0qbZ4CIhMnTowjjjii8MiECRPipZdeKnn83HPPjZEjR5bdpi2CLmnjxqDEQw89VDKVpVL9KRiRAiRnnXVWvP3223HJJZeUTCzKGnRJ30hnT2GVDRs2ZOrHbrvtFuedd16kSUlpcsvixYtj7ty5Je8edNBBcccdd2Tas/Ghp556Km666aZIIaasq0+fPoX71NjPLO+1VdCl8Vtr164thGxef/31LJ8vPJP+Do488si46qqrIk2iqWUJutSi1bmeFXTpXP12WgIECBAgQIAAAQIECBAgQIAAAQIECBAgQIAAAQIECBAgQIAAAQIECBAgQIAAgXYs0HSqS/oH5t/85jcL/1jf6hgCaTrK0qVL4+c//3msXr060v9vXKnf3bt3jy9/+cvxrW99KwYOHJi7Q6dgRwq7PProo5FCDCkA03SlCTOp7j//8z+PU045JdL/b+u1YsWK+NGPfhQvvvhiITizY8eOjz+RvveFL3yhELA5/vjjCwGXT3I11vLrX/+6MG2nqUfqZ8+ePeOP/uiPctfPNJnmn//5n+Oxxx6Ld955pyR8lRxT0OrP/uzPChNcskyf+SSd7d3xBARdOl5PnYgAAQIECBAgQIAAAQIECBAgQIAAAQIECBAgQIAAAQIECBAgQIAAAQIECBAgQKADC6RJEevXr4/p06d34FM6GgECBAh0VgFBl87aeecmQIAAAQIECBAgQIAAAQIECBAgQIAAAQIECBAgQIAAAQIECBAgQIAAAQIECBAgQIAAAQIECORMQNAlZw1RDgECBAgQIECAAAECBAgQIECAAAECBAgQIECAAAECBAgQIECAAAECBAgQIECAAAECBAgQIECgswoIunTWzjs3AQIECBAgQIAAAQIECBAgQIAAAQIECBAgQIAAAQIECBAgQIAAAQIECBAgQIAAAQIECBAgQCBnAoIuOWuIcggQIECAAAECBAgQIECAAAECBAgQIECAAAECBAgQIECAAAECBAgQIECAAAECBAgQIECAAAECnVVA0KWzdt65CRAgQIAAAQIECBAgQIAAAQIECBAgQIAAAQIECBAgQIAAAQIECBAgQIAAAQIECBAgQIAAAQI5ExB0yVlDlEOAAAECBAgQIECAAAECBAgQIECAAAECBAgQIECAAAECBAgQIECAAAECBAgQIECAAAECBAgQ6KwCgi6dtfPOTYAAAQIECBAgQIAAAQIECBAgQIAAAQIECBAgQIAAAQIECBAgQIAAAQIECBAgQIAAAQIECBDImYCgS84aohwCBAgQIECAAAECBAgQIECAAAECBAgQIECAAAECBAgQIECAAAECBAgQIECAAAECBAgQIECAQGcVEHTprJ13bgIECBAgQIAAAQIECBAgQIAAAQIECBAgQIAAAQIECBAgQIAAAQIECBAgQIAAAQIECBAgQIBAzgQEXXLWEOUQIECAAAECBAgQIECAAAECBAgQIECAAAECBAgQIECAAAECBAgQIECAAAECBAgQIECAAAECBDqrgKBLZ+28cxMgQIAAAQIECBAgQIAAAQIECBAgQIAAAQIECBAgQIAAAQIECBAgQIAAAQIECBAgQIAAAQIEciYg6JKzhiiHAAECBAgQIECAAAECBAgQIECAAAECBAgQIECAAAECBAgQIECAAAECBAgQIECAAAECBAgQINBZBQRdOmvnnZsAAQIECBAgQIAAAQIECBAgQIAAAQIECBAgQIAAAQIECBAgQIAAAQIECBAgQIAAAQIECBAgkDMBQZecNUQ5BAgQIECAAAECBAgQIECAAAECBAgQIECAAAECBAgQIECAAAECBAgQIECAAAECBAgQIECAAIHOKiDo0lk779wECBAgQIAAAQIECBAgQIAAAQIECBAgQIAAAQIECBAgQIAAAQIECBAgQIAAAQIECBAgQIAAgZwJCLrkrCHKIUCAAAECBAgQIECAAAECBAgQIECAAAECBAgQIECAAAECBAgQIECAAAECBAgQIECAAAECBAh0VgFBl87aeecmQIAAAQIECBAgQIAAAQIECBAgQIAAAQIECBAgQIAAAQIECBAgQIAAAQIECBAgQIAAAQIECORMQNAlZw1RDgECBAgQIECAAAECBAgQIECAAAECBAgQIECAAAECBAgQIECAAAECBAgQIECAAAECBAgQIECgswoIunTWzjs3AQIECBAgQIAAAQIECBAgQIAAAQIECBAgQIAAAQIECBAgQIAAAQIECBAgQIAAAQIECBAgQCBnAoIuOWuIcggQIECAAAECBAgQIECAAAECBAgQIECAAAECBAgQIECAAAECBAgQIECAAAECBAgQIECAAAECnVVA0KWzdt65CRAgQIAAAQIECBAgQIAAAQIECBAgQIAAAQIECBAgQIAAAQIECBAgQIAAAQIECBAgQIAAAQI5ExB0yVlDlEOAAAECBAgQIECAAAECBAgQIECAAAECBAgQIECAAAECBAgQIECAAAECBAgQIECAAAECBAgQ6KwCgi6dtfPOTYAAAQIECBAgQIAAAQIECBAgQIAAAQIECBAgQIAAAQIECBAgQIAAAQIECBAgQIAAAQIECBDImYCgS84aohwCBAgQIECAAAECBAgQIECAAAECBAgQIECAAAECBAgQIECAAAECBAgQIECAAAECBAgQIECAQGcVEHTprJ13bgIECBAgQIAAAQIECBAgQIAAAQIECBAgQIAAAQIECBAgQIAAAQIECBAgQIAAAQIECBAgQIBAzgQEXXLWEOUQIECAAAECBAgQIECAAAECBAgQIECAAAECBAgQIECAAAECBAgQIECAAAECBAgQIECAAAECBDqrgKBLZ+28cxMgQIAAAQIECBAgQIAAAQIECBAgQIAAAQIECBAgQIAAAQIECBAgQIAAAQIECBAgUCKwcePG+N3vfhd77rlnDBgwgBCBmgXefvvteP/99+Nzn/tc9OrVq+b3vUCgswsIunT2G+D8BAgQIECAAAECBAgQIECAAAECBAgQIECAAAECBAgQIECAAAECBAgQIECAAAECBD5jgf/5n/+Jyy+/PBoaGj7xSkaMGBGjRo0q+c727dtjypQp8cwzz3z8uxR2ufXWW6N///6feF0+0P4F1qxZE2PHji2EXBrXcccdF1OnTo0uXbq0/wM6AYFPSUDQ5VOC9hkCBAgQIECAAAECBAgQIECAAAECBAgQIECAAAECBAgQIECAAAECBAgQIECAAAECBMoL5CHo8sADD8SCBQtKCjz44IPjtttu0zoCLQpceuml8eqrr5Y8d8EFF8RZZ53V4vseIEDg/wQEXdwEAgQIECBAgAABAgQIECBAgAABAgQIECBAgAABAgQIECBAgAABAgQIECBAgAABAgQ+U4E8BF2uueaaeP7550scevbsGfPnz48+ffp8pkY+nm+BdevWxUUXXRQffPBBSaGDBw+OGTNm5PsAqiOQIwFBlxw1QykECBAgQIAAAQIECBAgQIAAAQIECBAgQIAAAQIECBAgQIAAAQIECBAgQIAAAQIEOqNAHoIu1113XfzqV78q4d9jjz3irrvuin322acztsaZMwps2LAhLrzwwti0aVPJG8cff3xcf/31GXfyGAECgi7uAAECBAgQIECAAAECBAgQIECAAAECBAgQIECAAAECBAgQIECAAAECBAgQIECAAAECn6lApaDLbrvtFn379m3T2v76r/86hgwZUrLnY489FjfffHPs2LGj6HfHHXdcTJs2rU1rsFnHFJg8eXI888wzRYfbZZdd4oorroiTTz65Yx7aqQh8AgKCLp8Aqi0JECBAgAABAgQIECBAgAABAgQIECBAgAABAgQIECBAgAABAgQIECBAgAABAgQIEMguUCnoMnjw4JgxY0b2jVr55L333hs/+clPYvv27ZECCkcccURMnz49evTo0cqdvd4ZBDZv3hwTJ06MV155pXDcrl27xsiRIyOFqywCBLILCLpkt/IkAQIECBAgQIAAAQIECBAgQIAAAQIECBAgQIAAAQIECBAgQIAAAQIECBAgQIAAAQKfgEBegi6fwNFsSYAAAQI1Cgi61AjmcQIECBAgQIAAAQIECBAgQIAAAQIECBAgQIAAAQIECBAgQIAAAQIECBAgQIAAAQIE2lZA0KVtPe1GgACB9iwg6NKeu6d2AgQIECBAgAABAgQIECBAgAABAgQIECBAgAABAgQIECBAgAABAgQIECBAgAABAh1AQNClAzTREQgQINBGAoIubQRpGwIECBAgQIAAAQIECBAgQIAAAQIECBAgQIAAAQIECBAgQIAAAQIECBAgQIAAAQIE6hMQdKnPzVsECBDoiAKCLh2xq85EgAABAgQIECBAgAABAgQIECBAgAABAgQIECBAgAABAgQIECBAgAABAgQIECBAoB0JCLq0o2YplQABAp+wgKDLJwxsewIECBAgQIAAAQIECBAgQIAAAQIECBAgQIAAAQIECBAgQIAAAQIECBAgQIAAAQIEqgvkIeiybNmyuOWWW2LHjh1FxY4YMSJGjRpV8QDlat9ll11i/PjxMXTo0I/f27ZtWyxdujR++tOfxu9+97toaGj4+Hfp+V133TWOPPLI+Na3vhVf/OIX2+zKbN68OR577LH4l3/5l1i9enWkOpqu9O3u3bsXvv3Nb36z8L9dunSp+ft33313PPjgg0Xv9ezZM+bPnx99+vT5+Ofr16+P+++/P37xi1/Exo0bi7zTd/fYY4/46le/GiNHjozevXvXXEelF9K5//3f/z0WL14cr732WmzdurXk23vvvXecdNJJkXrev3//mr99zTXXxPPPP1/0XteuXWPWrFkxaNCgmvdrfGHFihXxox/9KF588cXYsmVLUd1p/759+xbu2vDhw6NHjx41f6dc3en8995778d7Pfvss4Verlq1KrZv3/7xzw844IDC302vXr1a/O6aNWsKd+TJJ5+Md999t2if9HLqf2t70GIRHmgXAoIu7aJNiiRAgAABAgQIECBAgAABAgQIECBAgAABAgQIECBAgAABAgQIECBAgAABAgQIECDQcQU6ctAlhQJSQCAFTZqGW6p1MwUXvve978XAgQPrbvratWvjxhtvLIQjmod3qm2aQi9/8zd/E1/72tdqCry0FHRJAZcpU6ZE6nWWlQI4X/7yl2PSpEnRrVu3LK+UfSYFXG677bZYsmRJSbCi2qYDBgyIiRMnxhFHHJH5220ddPnP//zPQogkhUKyrGR2zDHHRKojS/Ckcc9ydafA0V133VW4O+n3r7/+etkSyoWZmj+YzpHCPhs2bMhyjI+fSSGa1IPWhIRq+qCHcyMg6JKbViiEAAECBAgQIECAAAECBAgQIECAAAECBAgQIECAAAECBAgQIECAAAECBAgQIECAQOcU6KhBl+OPP74w2eXtt9+uubFpwsv06dPjqKOOqundFKxZuHBhYXJGLQGX5h/50pe+FNdff33mCSHVgi6//vWvY8aMGSXTZLIcLIUd5syZk7mOpnsuX768EK5JU23qWSk4ctppp8Wll16aKfTTVkGXVO/UqVPjueeeq6fsQjAo1XLiiSdmer9c3SnAcsMNN8S1114bmzZtqrhPtaBLmthz9dVXx29/+9tMdZR7KPXgvPPOK0wbsjqPgKBL5+m1kxIgQIAAAQIECBAgQIAAAQIECBAgQIAAAQIECBAgQIAAAQIECBAgQIAAAQIECBDIpUBHDLqce+65hbBJtZBAS81IUzXSNJL+/fu39Gjh92l6SQp21BuQaP6R/fffP+bOnZspZFIp6HLWWWfFD3/4w1aFbtKUkmnTpmUKmzSeYenSpYUpIq0J+zTuddxxxxWCJ126dKnah7YIuqTJN5dddlmkiTytWV27do0JEybEkCFDWtymXN09evSIdP9+//vfV32/UtBl9erVcfnll0cKu7TFOuOMM+Liiy9ui63s0Q4EBF3aQZOUSIAAAQIECBAgQIAAAQIECBAgQIAAAQIECBAgQIAAAQIECBAgQIAAAQIECBAgQKAjC3S0oEvqVQoaNDQ0lLQtBQj69OlT+HkKwbz33ntVwxgnnXRSYapGSytNcpk8eXLVkEvv3r3j6KOPjr333ruwXQpTvPjii/Huu+9W3D7r98sFXdI0jrSah03Sz/faa69CkCKtdevWVZ26kp6fNGlSpFqyrJZCLimw0rdv3xg0aFAkkzRx5n//939jy5YtFbfPErRobdAlTXIZM2ZMvPnmm2XrSA6p7iOPPDK6d+8eK1asiLfeeqvipJw02SVNZWlpKlC5urM4p2fKBV3WrFlTmIJTKeSV/D//+c9HmhqUakzr5ZdfjpUrV8ZHH31U8ey13IGs9XsunwKCLvnsi6oIECBAgAABAgQIECBAgAABAgQIECBAgAABAgQIECBAgAABAgQIECBAgAABAgQIdBqBjhh0adq8FFA45ZRTYvTo0SXTUVJA5YknnoiZM2eW/Uf+u+66a9x6661x4IEHVr0Pjz32WNx8881lQzMp3DJx4sRCqKPcSoGXK6+8MlJAoflKQYTvf//78cUvfrHq98sFXZq/kMIZ48ePj6985Ssl01FSyOP222+PZcuWlT3DQQcdFHfccUeLfxPVQha77bZbYSrI1772tbLTWdI9/O53vxvvvPNOyXdSD6+44oo4+eSTK9bQmqBLtaBS+naqOYVHGoMhTYt46qmn4sYbbyx7fw444ICYM2dO1ak8WYIujeGUY489Nk444YTYfffd4ze/+U1hYsvXv/71ov1T4OqZZ54pcUrhr7PPPju+8Y1vlD1HeuE//uM/4qabbiob3tlvv/0KE45SWMzq2AKCLh27v05HgAABAgQIECBAgAABAgQIECBAgAABAgQIECBAgAABAgQIECBAgAABAgQIECBAIPcCHTnoksIl//AP/xADBw6s2odqAY1zzz03Ro4cWfH9FBK56KKLygY0skwiSRtXmyaSgilpmka11VLQ5Y//+I8LE2fKBTWa7vvII48UghnNp8BkDfxUCm3069cvZs+eXTHs01hDCpxMmTKlbFAjTVOZP39+xaBFa4IuDz/8cCHQ1PzcySuFb1LApNqqdn/SlJjTTz+94ustBV1S766++upMAZMXXnihcFeSY9OVdbpMemf58uWFPbZt21a0Rwr8pDt04okn5v6/aQpsnYCgS+v8vE2AAAECBAgQIECAAAECBAgQIECAAAECBAgQIECAAAECBAgQIECAAAECBAgQIECAQCsFOmrQZY899ihMoOjfv38moZ/+9KeFIEXzddRRRxUmdlRazz//fFx77bUl4YLDDz+8MCkmTePIslasWFGY/NI8YJDCOgsWLKgadKgWdDnmmGNi2rRpmepIAYkJEybEyy+/XFRyCjlcdtllceqpp1Y8SqWQRa19SDWkcMhrr71WUkMKhaTgT7lVb9AlhYxGjRoV69atK/neuHHjYtiwYVnaVwiIpBoaGhqKnq8noNO4QdagVOPzs2bNiiVLlpTUm4JYZ555ZqZzpIfmzZsXixYtKnk+9f/yyy/PvI8H26eAoEv77JuqCRAgQIAAAQIECBAgQIAAAQIECBAgQIAAAQIECBAgQIAAAQIECBAgQIAAAQIECHQYgUpBl7Y64ODBg2PGjBlVt1u2bFnccsstJRM1RowYUQghVFqVau/atWvhmymkknW99dZbcckll8SWLVuKXklBmXvvvbfiNul3P/7xj4t+nyUYUm7D0aNHx+uvv170qyzTVCoFXQYMGBB33HFHpmkgjR9NAYcUdGi+WurF1KlT4+mnny55r9aQRdqgUuin2nSbeoMuixcvjrlz55bUneXeNn+pnEEKOt1www1x9NFHl71DlSa6pOfTe1mDUmnzCy64INI9brp23333QoBr3333zfqnEKtWrYqxY8fG1q1bi9456KCDCvfJ6tgCgi4du79OR4AAAQIECBAgQIAAAQIECBAgQIAAAQIECBAgQIAAAQIECBAgQIAAAQIECBAgQCD3Ah0x6HLCCSfElClTarY/77zzYs2aNUXv9ezZsxAU6NOnT9n9XnnllXj88ceLfpeCNqeddloMHDiwphrKTeRIe6WfDxo0qOJe5YIuKWxTbQJKpc3qmfCTpqGkQMsHH3xQtG1L00yq4ZQL/fTr1y8WLlxYNvxRT9AlTY9J33njjTeKSunWrVvMnj07DjnkkJr6V2mqzfDhw+PCCy8su1e5uuv9/sMPP1wIqTRdKeDy9a9/vaawU5pyk0Iz69evL9qrpdBXTVgezq2AoEtuW6MwAgQIECBAgAABAgQIECBAgAABAgQIECBAgAABAgQIECBAgAABAgQIECBAgAABAp1DoCMGXVqaPlKps1dddVUsX7686NctBV3a8paUC6zUG3TJ8l652n//+98XQisffvhh0a+rTTj55S9/GdOmTSuZyJPCPuPGjauLqJxFtV7UE3Rp68kllQIi1SahlKv707xzlZpTLvQl6FLXVW53Lwm6tLuWKZgAAQIECBAgQIAAAQIECBAgQIAAAQIECBAgQIAAAQIECBAgQIAAAQIECBAgQIBAxxIQdNnZz886dJCHoEul6SzVgi7z5s2LRYsWFf1hpIkykydPjhNPPLGuP5jVq1dHmlDS0NDw8fu9evWKM844I9L/Nl/1BF1Szan25uvcc8+NkSNH1lV3ubDUXnvtFam3WesWdKmL3kttJCDo0kaQtiFAgAABAgQIECBAgAABAgQIECBAgAABAgQIECBAgAABAgQIECBAgAABAgQIECBAoD6BSkGX3XbbLfr27Vvfpk3e+pM/+ZNI0yGqrWXLlsUtt9xSMhGkpckslWpv6b1KtQi6RNQTdCkX7ujevXvcfvvtsd9++7X6DmXZoJ6gyw033BBPPPFE0fZdunSJ6dOnRwr21LPKhX523XXXuPXWW+PAAw8s2fKzvnOVzmiiSz3d7xjvCLp0jD46BQECBAgQIECAAAECBAgQIECAAAECBAgQIECAAAECBAgQIECAAAECBAgQIECAAIF2K1ApLFJtgkdbH7ajBl1SaGTJkiWFMEWaULJt27bYvn17TXxdu3aNWbNmxaBBgyq+V+8kmHIb1hN0KReKqDbFpCaAjA/XE3QZPXp0vP7660VfaG1Ap9ZefBpBl3Tn0t/5v/7rv8Zzzz1XCDOln+3YsSOj7v891r9//7j33ntresfD7U9A0KX99UzFBAgQIECAAAECBAgQIECAAAECBAgQIECAAAECBAgQIECAAAECBAgQIECAAAECBDqUgKDLzna2ReggBQgeffTRWLhwYbz//vutvit5D7ps3rw5Lrjggli/fn3RWT/tUEQ9QZdyAZ1WN6zMBrvssktceeWVMWTIkJLftsWdq1Tzxo0b484774zHH388GhoaWn20T7unrS7YBnUJCLrUxeYlAgQIECBAgAABAgQIECBAgAABAgQIECBAgAABAgQIECBAgAABAgQIECBAgAABAgTaSkDQZadka0MHyfK6666LDRs2tFV7Iu9Bl0oTYD7tUEStQZcUAhk1alS89957bdarShuloMv48eNj6NChJY+09s5V+uZDDz0U99xzT5sEXBq/8Wn39BNvjA+UFRB0cTEIECBAgAABAgQIECBAgAABAgQIECBAgAABAgQIECBAgAABAgQIECBAgAABAgQIEPhMBQRddvK3JnSQpmbMnDkzU7AgBR+6dOlS0vc0DWbHjh1FPxd0yfbnUWvQpVJAJ9vXanvq0wy6pDs0bdq0ePrppzMVme5hqq/5KjcBRtAlE2m7f0jQpd230AEIECBAgAABAgQIECBAgAABAgQIECBAgAABAgQIECBAgAABAgQIECBAgAABAgQItG8BQZed/as36LJ8+fKYNGlSbNu2reQypBDB/vvvHyeffHIMGTIkBgwYUPHC3H333fHggw8W/V7QJdvfl6DL/znNmzcvFi1aVBYt3aUjjzwyTj/99DjmmGOiV69eFXHPO++8WLNmTdHvBV2y3cX2/pSgS3vvoPoJECBAgAABAgQIECBAgAABAgQIECBAgAABAgQIECBAgAABAgQIECBAgAABAgQItHMBQZedDawn6LJ58+YYNWpUpAkhzdcBBxwQN9xwQ/Tr1y/TLWmPQZc0QeTb3/52rF27tuiMn3YootagS6W6e/bsGUOHDs3Ur6wPpYDJaaedFgMHDix5pZ47V+m7zz77bFx33XWRztZ0pbDVqaeeGmPGjIlu3bplKlvQJRNTh3xI0KVDttWhCBAgQIAAAQIECBAgQIAAAQIECBAgQIAAAQIECBAgQIAAAQIECBAgQIAAAQIECLQfAUGXnb2qJ3SwePHimDt3bknD08SMadOmRZcuXTJfhvYYdEmHKxeK6N27dyxYsCB69OiR+fytebDWoEululMoaeHChTX1ra3rTmGb+fPnR58+fWraesKECfHSSy8VvZNCLuPGjYthw4bVtJegS01cHephQZcO1U6HIUCAAAECBAgQIECAAAECBAgQIECAAAECBAgQIECAAAECBAgQIECAAAECBAgQIND+BARddvasnqDL6NGj4/XXXy9qfPfu3Qvhl3ITPKrdkPYadCnntvvuuxfCGvvuu++n8kdRT9DlqquuiuXLlxfVl4e66wm6rPHEHMUAACAASURBVFq1KsaOHRtbt24tOs/hhx8eM2fOrDm4I+jyqVzbXH5E0CWXbVEUAQIECBAgQIAAAQIECBAgQIAAAQIECBAgQIAAAQIECBAgQIAAAQIECBAgQIAAgc4jIOiys9e1Bl02bNgQF154YWzatKnowhx22GExe/bsmi9Rew26zJs3LxYtWlR03jTJZvr06TF48OCaHep5oZ6gy6xZs2LJkiW5q7ueoMvjjz8eN910U+zYsaPoPBdffHGcccYZNZMKutRM1mFeEHTpMK10EAIECBAgQIAAAQIECBAgQIAAAQIECBAgQIAAAQIECBAgQIAAAQIECBAgQIAAAQLtU0DQZWffag26rFy5Mr7zne9EQ0NDUfNTuGPGjBk1X4j2GnT55S9/GdOmTSsJWQwfPrwQBKpnPfvss3HnnXcWTSjZc88949prr41+/fqVbFlP0KVSOOS0006LcePG1VN2ze/UeucqfeDee++NH//4x0W/3mWXXWL8+PExdOjQmusSdKmZrMO8IOjSYVrpIAQIECBAgAABAgQIECBAgAABAgQIECBAgAABAgQIECBAgAABAgQIECBAgAABAgTap4Cgy86+1Ro6aGu7NJHjscceK7pIXbt2jTR5ZNCgQRUvWL0BmXIbrlu3Li666KL44IMPin5dLbxT6Z2+ffvG/Pnzo0ePHjX/cZSbtrLHHnvEXXfdFfvss0/JfvUEXdasWRNp4snmzZuL9qtnokrNB/z/L9R65yp9p9wdqDfokjzOP//8SBOLmq7+/ftHCtRYHVtA0KVj99fpCBAgQIAAAQIECBAgQIAAAQIECBAgQIAAAQIECBAgQIAAAQIECBAgQIAAAQIECOReoK3DGvUceNmyZXHLLbeUTAQZMWJEjBo1quKWlWpv6b1KG9YaOqg00WXAgAGxYMGC6NKlS2aO5cuXx6RJk2Lbtm1F77SHoEsqeOrUqfH0008X1d6aoEXqewrQNF2HHXZYzJ49u6xpPUGXSnWnn59yyimFaSj1rBSgmTdvXowdOzZ69+5ddYta71ylzcpNdEnP1jNVJ9W+aNGikk8JutRzG9rfO4Iu7a9nKiZAgAABAgQIECBAgAABAgQIECBAgAABAgQIECBAgAABAgQIECBAgAABAgQIECDQoQQEXXa2s9bQQZp4ceGFF8amTZuK7kQKuFx//fVx7LHHZrorKRhx6aWXluyTXk57zZw5Mw4//PCKe33WE11SYS+88EIhqLN9+/aiOtMUlttuuy1SSCLrqhS0GDNmTJx++ullt6k36LJixYqYOHFiScAohXTGjRsXw4YNy1p24bk0DSXV+eabb0b37t0L9+Coo46quEetd67SRo8//nikiUA7duwoeqRPnz6R7kfWqTqPPPJIzJkzp2SftGm/fv1i4cKFNQW4asLzcC4EBF1y0QZFECBAgAABAgQIECBAgAABAgQIECBAgAABAgQIECBAgAABAgQIECBAgAABAgQIEOi8AoIuO3tfT+hgwoQJ8dJLL5VcoKwBj6eeeipuvPHG+Oijj8pewixTUfIQdEnFl/NLP99vv/3iBz/4QfTq1avFP7T7778/7rvvvpoDG/UGXVJB06dPjyeffLKktmSfAkiVwjXNX1i9enX87d/+baxfv/7jX6U9zjrrrDj//PPLnr2eO1duoxSWuvjiiwtBm+brmGOOiWnTplUNqKRJQnPnzo0lS5aUDbmkPXv27Bnz58+PFJ6xOq6AoEvH7a2TESBAgAABAgQIECBAgAABAgQIECBAgAABAgQIECBAgAABAgQIECBAgAABAgQIEGgXAoIuO9tUT+jgiSeeiBkzZpQNB3Tt2jXOPvvs+MY3vhHdunX7+ENp6snTTz8dd955Z6SAQrWVghKXXXZZnHrqqRUfy0vQpdpkmjTdZPz48fGVr3ylbOBi7dq1heknv/nNb0rOmQyuuOKKOPnkkysatCbosm7dukJIZOPGjWX3P+SQQwrTagYOHFj29ykkcs8998TPfvazaGhoKHlm+PDhhck/5VY9d64SwtSpUwv3qtzaZ5994uqrr46jjz666NcpGPNP//RP8fOf/7xi2Krxhd13370QdNl3333bxX/bFFmfgKBLfW7eIkCAAAECBAgQIECAAAECBAgQIECAAAECBAgQIECAAAECBAgQIECAAAECBAgQIECgjQQEXXZC1hM6SKGVMWPGxGuvvVa1Iyn00rjKhSGqvTxixIgYNWpUxUfyEnRJBS5dujRmzZpVcSpIly5dChNevvSlL0WPHj1i1apV8corr8SmTZsqnu+MM84oBFGqrdYEXdK+y5cvj2uvvTa2bt1a8TMprHPAAQfEH/7hHxaCS6n2lStXxrvvvlvxnZamqdRz5yp97NVXXy2EoqqdIYWGUg/S2rFjR6T7m3WlO5x6O2jQoKyveK4dCgi6tMOmKZkAAQIECBAgQIAAAQIECBAgQIAAAQIECBAgQIAAAQIECBAgQIAAAQIECBAgQIBARxIQdNnZzXpDB9UmmWS9KymA8Ad/8AeFiSYpgNB0HXXUUXHjjTdW3CpPQZdUZEthl6wm6bk0xWXChAllp8A03ae1QZe018svvxwTJ06MLVu21FJixWdTyCVNWWk6zaf5w/XeuUoffeSRR2LOnDkVg0ZZDpYCPWlqy5tvvln0eJbpQln290y+BQRd8t0f1REgQIAAAQIECBAgQIAAAQIECBAgQIAAAQIECBAgQIAAAQIECBAgQIAAAQIECBDo8AKCLjtb3JrQQQq7jB8/PtatW1fznUmTMsaNGxdf+MIXCqGO5lM29txzz1iwYEH06tWr7N55C7qkItOElClTpsTmzZtr9kgvJJPzzz8/hg8fnun9tgi6pA+tX7++EHZ54403Mn233EMpEJKm8Hz729+uK6DTs2fPmD9/fvTp06euGh5//PGYOXNm1Do5KH0sfTOFqhYvXhyLFi0q+f4JJ5xQ6KvVcQUEXTpub52MAAECBAgQIECAAAECBAgQIECAAAECBAgQIECAAAECBAgQIECAAAECBAgQIECAQLsQEHTZ2abWBF3SLtu2bYvbbrstHn300cwTNQ499ND4u7/7u+jXr18hFHLRRRfFO++8U3R3UnBi8uTJceKJJ5a9U3kMujT1WLJkSUl4p9IfRzprmoSSelEp2FPu3bYKuqS9U9Ao9TCFTWoN6hx00EFx/fXXF/qZZbX2zlX6xtq1awt3ZtWqVVnKKASLhg0bFhdffHFhAs0LL7wQkyZNKunbXnvtFem+1dKbTAV4KDcCgi65aYVCCBAgQIAAAQIECBAgQIAAAQIECBAgQIAAAQIECBAgQIAAAQIECBAgQIAAAQIECBAg0DYCKRzx0EMPxbJlywqhlaaTNVKQI4UEvvrVr8bIkSOjd+/ebfPRHO+SAkBLly4tTAlZvXp1bN26tSgIlEIWffv2jaFDhxYmuPTo0SM3p1m5cmU88MAD8V//9V/x4YcflgQ/Gms/+eST4y//8i9zFwBJ3v/4j/9YqP+DDz4ocf/c5z4XZ555ZpxyyimFgItFQNDFHSBAgAABAgQIECBAgAABAgQIECBAgAABAgQIECBAgAABAgQIECBAgAABAgQIECBAgAABAgQIEMiFgKBLLtqgCAIECBAgQIAAAQIECBAgQIAAAQIECBAgQIAAAQIECBAgQIAAAQIECBAgQIAAAQIECBAgQIAAAUEXd4AAAQIECBAgQIAAAQIECBAgQIAAAQIECBAgQIAAAQIECBAgQIAAAQIECBAgQIAAAQIECBAgQCAXAoIuuWiDIggQIECAAAECBAgQIECAAAECBAgQIECAAAECBAgQIECAAAECBAgQIECAAAECBAgQIECAAAECBARd3AECBAgQIECAAAECBAgQIECAAAECBAgQIECAAAECBAgQIECAAAECBAgQIECAAAECBAgQIECAAIFcCAi65KINiiBAgAABAgQIECBAgAABAgQIECBAgAABAgQIECBAgAABAgQIECBAgAABAgQIECBAgAABAgQIEBB0cQcIECBAgAABAgQIECBAgAABAgQIECBAgAABAgQIECBAgAABAgQIECBAgAABAgQIECBAgAABAgRyISDokos2KIIAAQIECBAgQIAAAQIECBAgQIAAAQIECBAgQIAAAQIECBAgQIAAAQIECBAgQIAAAQIECBAgQEDQxR0gQIAAAQIECBAgQIAAAQIECBAgQIAAAQIECBAgQIAAAQIECBAgQIAAAQIECBAgQIAAAQIECBDIhYCgSy7aoAgCBAgQIECAAAECBAgQIECAAAECBAgQIECAAAECBAgQIECAAAECBAgQIECAAAECBAgQIECAAAFBF3eAAAECBAgQIECAAAECBAgQIECAAAECBAgQIECAAAECBAgQIECAAAECBAgQIECAAAECBAgQIEAgFwKCLrlogyIIECBAgAABAgQIECBAgAABAgQIECBAgAABAgQIECBAgAABAgQIECBAgAABAgQIECBAgAABAgQEXdwBAgQIECBAgAABAgQIECBAgAABAgQIECBAgAABAgQIECBAgAABAgQIECBAgAABAgQIECBAgACBXAgIuuSiDYogQIAAAQIECBAgQIAAAQIECBAgQIAAAQIECBAgQIAAAQIECBAgQIAAAQIECBAgQIAAAQIECBAQdHEHCBAgQIAAAQIECBAgQIAAAQIECBAgQIAAAQIECBAgQIAAAQIECBAgQIAAAQIECBAgQIAAAQIEciEg6JKLNiiCAAECBAgQIECAAAECBAgQIECAAAECBAgQIECAAAECBAgQIECAAAECBAgQIECAAAECBAgQIEBA0MUdIECAAAECBAgQIECAAAECBAgQIECAAAECBAgQIECAAAECBAgQIECAAAECBAgQIECAAAECBAgQyIWAoEsu2qAIAgQIECBAgAABAgQIECBAgAABAgQIECBAgAABAgQIECBAgAABAgQIECBAgAABAgQIECBAgAABQRd3gAABAgQIECBAgAABAgQIECBAgAABAgQIECBAgAABAgQIECBAgAABAgQIECBAgAABAgQIECBAIBcCgi65aIMiCBAgQIAAAQIECBAgQIAAAQIECBAgQIAAAQIECBAgQIAAAQIECBAgQIAAAQIECBAgQIAAAQIEBF3cAQIECBAgQIAAAQIECBAgQIAAAQIECBAgQIAAAQIECBAgQIAAAQIECBAgQIAAAQIECBAgQIAAgVwICLrkog2KIECAAAECBAgQIECAAAECBAgQIECAAAECBAgQIECAAAECBAgQIECAAAECBAgQIECAAAECBAgQEHRxBwgQIECAAAECBAgQIECAAAECBAgQIECAAAECBAgQIECAAAECBAgQIECAAAECBAgQIECAAAECBHIhIOiSizYoggABAgQIECBAgAABAgQIECBAgAABAgQIECBAgAABAgQIECBAgAABAgQIECBAgAABAgQIECBAQNDFHSBAgAABAgQIECBAgAABAgQIECBAgAABAgQIECBAgAABAgQIECBAgAABAgQIECBAgAABAgQIEMiFgKBLLtqgCAIECBAgQIAAAQIECBAgQIAAAQIECBAgQIAAAQIECBAgQIAAAQIECBAgQIAAAQIECBAgQIAAAUEXd4AAAQIECBAgQIAAAQIECBAgQIAAAQIECBAgQIAAAQIECBAgQIAAAQIECBAgQIAAAQIECBAgQCAXAoIuuWiDIggQIECAAAECBAgQIECAAAECBAgQIECAAAECBAgQIECAAAECBAgQIECAAAECBAgQIECAAAECBARd3AECBAgQIECAAAECBAgQIECAAAECBAgQIECAAAECBAgQIECAAAECBAgQIECAAAECBAgQIECAAIFcCAi65KINiiBAgAABAgQIECBAgAABAgQIECBAgAABAgQIECBAgAABAgQIECBAgAABAgQIECBAgAABAgQIEBB0cQcIECBAgAABAgQIECBAgAABAgQIECBAgAABAgQIECBAgAABAgQIECBAgAABAgQIECBAgAABAgRyISDokos2KIIAAQIECBAgQIAAAQIECBAgQIAAAQIECBAgQIAAAQIECBAgQIAAAQIECBAgQIAAAQIECBAgQEDQxR0gQIAAAQIECBAgQIAAAQIECBAgQIAAAQIECBAgQIAAAQIECBAgQIAAAQIECBAgQIAAAQIECBDIhYCgSy7aoAgCBAgQIECAAAECBAgQIECAAAECBAgQIECAAAECBAgQIECAAAECBAgQIECAAAECBAgQIECAAAFBF3eAAAECBAgQIECAAAECBAgQIECAAAECBAgQIECAAAECBAgQIECAAAECBAgQIECAAAECBAgQIEAgFwKCLrlogyIIECBAgAABAgQIECBAgAABAgQIECBAgAABAgQIECBAgAABAgQIECBAgAABAgQIECBAgAABAgQEXdwBAgQIECBAgAABAgQIECBAgAABAgQIECBAgAABAgQIECBAgAABAgQIECBAgAABAgQIECBAgACBXAgIuuSiDYogQIAAAQIECBAgQIAAAQIECBAgQIAAAQIECBAgQIAAAQIECBAgQIAAAQIECBAgQIAAAQIECBAQdHEHCBAgQIAAAQIECBAgQIAAAQIECBAgQIAAAQIECBAgQIAAAQIECBAgQIAAAQIECBAgQIAAAQIEciEg6JKLNiiCAAECBAgQIECAAAECBAgQIECAAAECBAgQIECAAAECBAgQIECAAAECBAgQIECAAAECBAgQIEBA0MUdIECAAAECBAgQIECAAAECBAgQIECAAAECBAgQIECAAAECBAgQIECAAAECBAgQIECAAAECBAgQyIWAoEsu2qAIAgQIECBAgAABAgQIECBAgAABAgQIECBAgAABAgQIECBAgAABAgQIECBAgAABAgQIECBAgAABQRd3gAABAgQIECBAgAABAgQIECBAgAABAgQIECBAgAABAgQIECBAgAABAgQIECBAgAABAgQIECBAIBcCgi65aIMiCBAgQIAAAQIECBAgQIAAAQIECBAgQIAAAQIECBAgQIAAAQIECBAgQIAAAQIECBAgQIAAAQIEBF3cAQIECBAgQIAAAQIECBAgQIAAAQIECBAgQIAAAQIECBAgQIAAAQIECBAgQIAAAQIECBAgQIAAgVwICLrkog2KIECAAAECBAgQIECAAAECBAgQIECAAAECBAgQIECAAAECBAgQIECAAAECBAgQIECAAAECBAgQEHRxBwgQIECAAAECBAgQIECAAAECBAgQIECAAAECBAgQIECAAAECBAgQIECAAAECBAgQIECAAAECBHIhIOiSizYoggABAgQIECBAgAABAgQIECBAgAABAgQIECBAgAABAgQIECBAgAABAgQIECBAgAABAgQIECBAQNDFHSBAgAABAgQIECBAgAABAgQIECBAgAABAgQIECBAgAABAgQIECBAgAABAgQIECBAgAABAgQIEMiFgKBLLtqgCAIECBAgQIAAAQIECBAgQIAAAQIECBAgQIAAAQIECBAgQIAAAQIECBAgQIAAAQIECBAgQIAAAUEXd4AAAQIECBAgQIAAAQIECBAgQIAAAQIECBAgQIAAAQIECBAgQIAAAQIECBAgQIAAAQIECBAgQCAXAoIuuWiDIggQIECAAAECBAgQIECAAAECBAgQIECAAAECBAgQIECAAAECBAgQIECAAAECBAgQIECAAAECBARd3AECBAgQIECAAAECBAgQIECAAAECBAgQIECAAAECBAgQIECAAAECBAgQIECAAAECBAgQIECAAIFcCAi65KINiiBAgAABAgQIECBAgAABAgQIECBAgAABAgQIECBAgAABAgQIECBAgAABAgQIECBAgAABAgQIEBB0cQcIECBAgAABAgQIECBAgAABAgQIECBAgAABAgQIECBAgAABAgQIECBAgAABAgQIECBAgAABAgRyISDokos2KIIAAQIECBAgQIAAAQIECBAgQIAAAQIECBAgQIAAAQIECBAgQIAAAQIECBAgQIAAAQIECBAgQEDQxR0gQIAAAQIECBAgQIAAAQIECBAgQIAAAQIECBAgQIAAAQIECBAgQIAAAQIECBAgQIAAAQIECBDIhYCgSy7aoAgCBAgQIECAAAECBAgQIECAAAECBAgQIECAAAECBAgQIECAAAECBAgQIECAAAECBAgQIECAAAFBF3eAAAECBAgQIECAAAECBAgQIECAAAECBAgQIECAAAECBAgQIECAAAECBAgQIECAAAECBAgQIEAgFwKCLrlogyIIECBAgAABAgQIECBAgAABAgQIECBAgAABAgQIECBAgAABAgQIECBAgAABAgQIECBAgAABAgQEXdwBAgQIECBAgAABAgQIECBAgAABAgQIECBAgAABAgQIECBAgAABAgQIECBAgAABAgQIECBAgACBXAgIuuSiDYogQIAAAQIECBAgQIAAAQIECBAgQIAAAQIECBAgQIAAAQIECBAgQIAAAQIECBAgQIAAAQIECBAQdHEHCBAgQIAAAQIECBAgQIAAAQIECBAgQIAAAQIECBAgQIAAAQIECBAgQIAAAQIECBAgQIAAAQIEciEg6JKLNiiCAAECBAgQIECAAAECBAgQIECAAAECBAgQIECAAAECBAgQIECAAAECBAgQIECAAAECBAgQIEBA0MUdIECAAAECBAgQIECAAAECBAgQIECAAAECBAgQIECAAAECBAgQIECAAAECBAgQIECAAAECBAgQyIWAoEsu2qAIAgQIECBAgAABAgQIECBAgAABAgQIECBAgAABAgQIECBAgAABAgQIECBAgAABAgQIECBAgAABQRd3gAABAgQIECBAgAABAgQIECBAgAABAgQIECBAgAABAgQIECBAgAABAgQIECBAgAABAgQIECBAIBcCgi65aIMiCBAgQIAAAQIECBAgQIAAAQIECBAgQIAAAQIECBAgQIAAAQIECBAgQIAAAQIECBAgQIAAAQIEBF3cAQIECBAgQIAAAQIECBAgQIAAAQIECBAgQIAAAQIECBAgQIAAAQIECBAgQIAAAQIECBAgQIAAgVwICLrkog2KIECAAAECBAgQIECAAAECBAgQIECAAAECBAgQIECAAAECBAgQIECAAAECBAgQIECAAAECBAgQEHRxBwgQIECAAAECBAgQIECAAAECBAgQIECAAAECBAgQIECAAAECBAgQIECAAAECBAgQIECAAAECBHIhIOiSizYoggABAgQIECBAgAABAgQIECBAgAABAgQIECBAgAABAgQIECBAgAABAgQIECBAgAABAgQIECBAQNDFHSBAgAABAgQIECBAgAABAgQIECBAgAABAgQIECBAgAABAgQIECBAgAABAgQIECBAgAABAgQIEMiFgKBLLtqgCAIECBAgQIAAAQIECBAgQIAAAQIECBAgQIAAAQIECBAgQIAAAQIECBAgQIAAAQIECBAgQIAAAUEXd4AAAQIECBAgQIAAAQIECBAgQIAAAQIECBAgQIAAAQIECBAgQIAAAQIECBAgQIAAAQIECBAgQCAXAoIuuWiDIggQIECAAAECBAgQIECAAAECBAgQIECAAAECBAgQIECAAAECBAgQIECAAAECBAgQIECAAAECBARd3AECBAgQIECAAAECBAgQIECAAAECBAgQIECAAAECBAgQIECAAAECBAgQIECAAAECBAgQIECAAIFcCAi65KINiiBAgAABAgQIECBAgAABAgQIECBAgAABAgQIECBAgAABAgQIECBAgAABAgQIECBAgAABAgQIEBB0cQcIECBAgAABAgQIECBAgAABAgQIECBAgAABAgQIECBAgAABAgQIECBAgAABAgQIECBAgAABAgRyISDokos2KIIAAQIECBAgQIAAAQIECBAgQIAAAQIECBAgQIAAAQIECBAgQIAAAQIECBAgQIAAAQIECBAgQEDQxR0gQIAAAQIECBAgQIAAAQIECBAgQIAAAQIECBAgQIAAAQIECBAgQIAAAQIECBAgQIAAAQIECBDIhYCgSy7aoAgCBAgQIECAAAECBAgQIECAAAECBAgQIECAAAECBAgQIECAAAECBAgQIECAAAECBAgQIECAAAFBF3eAAAECBAgQIECAAAECBAgQIECAAAECBAgQIECAAAECBAgQIECAAAECBAgQIECAAAECBAgQIEAgFwKCLrlogyIIECBAgAABAgQIECBAgAABAgQIECBAgAABAgQIECBAgAABAgQIECBAgAABAgQIECBAgAABAgQEXdwBAgQIECBAgAABAgQIECBAgAABAgQIECBAgAABAgQIECBAgAABAgQIECBAgAABAgQIECBAgACBXAgIuuSiDYogQIAAAQIECBAgQIAAAQIECBAgQIAAAQIECBAgQIAAAQIECBAgQIAAAQIECBAgQIAAAQIECBAQdHEHCBAgQIAAAQIECBAgQIAAAQIECBAgQIAAAQIECBAgQIAAAQIECBAgQIAAAQIECBAgQIAAAQIEciEg6JKLNiiCAAECBAgQIECAAAECBAgQIECAAAECBAgQIECAAAECBAgQIECAAAECBAgQIECAAAECBAgQIEBA0MUdIECAAAECBAgQIECAAAECBAgQIECAAAECBAgQIECAAAECBAgQIECAAAECBAgQIECAAAECBAgQyIWAoEsu2qAIAgQIECBAgAABAgQIECBAgAABAgQIECBAgAABAgQIECBAgAABAgQIECBAgAABAgQIECBAgAABQRd3gAABAgQIECBAgAABAgQIECBAgAABAgQIECBAgAABAgQIECBAgAABAgQIECBAgAABAgQIECBAIBcCgi65aIMiCBAgQIAAAQIECBAgQIAAAQIECBAgQIAAAQIECBAgQIAAAQIECBAgQIAAAQIECBAgQIAAAQIEBF3cAQIECBAgQIAAvvhs2gAAEC5JREFUAQIECBAgQIAAAQIECBAgQIAAAQIECBAgQIAAAQIECBAgQIAAAQIECBAgQIAAgVwICLrkog2KIECAAAECBAgQIECAAAECBAgQIECAAAECBAgQIECAAAECBAgQIECAAAECBAgQIECAAAECBAgQEHRxBwgQIECAAAECBAgQIECAAAECBAgQIECAAAECBAgQIECAAAECBAgQIECAAAECBAgQIECAAAECBHIhIOiSizYoggABAgQIECBAgAABAgQIECBAgAABAgQIECBAgAABAgQIECBAgAABAgQIECBAgAABAgQIECBAQNDFHSBAgAABAgQIECBAgAABAgQIECBAgAABAgQIECBAgAABAgQIECBAgAABAgQIECBAgAABAgQIEMiFgKBLLtqgCAIECBAgQIAAAQIECBAgQIAAAQIECBAgQIAAAQIECBAgQIAAAQIECBAgQIAAAQIECBAgQIAAAUEXd4AAAQIECBAgQIAAAQIECBAgQIAAAQIECBAgQIAAAQIECBAgQIAAAQIECBAgQIAAAQIECBAgQCAXAoIuuWiDIggQIECAAAECBAgQIECAAAECBAgQIECAAAECBAgQIECAAAECBAgQIECAAAECBAgQIECAAAECBARd3AECBAgQIECAAAECBAgQIECAAAECBAgQIECAAAECBAgQIECAAAECBAgQIECAAAECBAgQIECAAIFcCAi65KINiiBAgAABAgQIECBAgAABAgQIECBAgAABAgQIECBAgAABAgQIECBAgAABAgQIECBAgAABAgQIEBB0cQcIECBAgAABAgQIECBAgAABAgQIECBAgAABAgQIECBAgAABAgQIECBAgAABAgQIECBAgAABAgRyISDokos2KIIAAQIECBAgQIAAAQIECBAgQIAAAQIECBAgQIAAAQIECBAgQIAAAQIECBAgQIAAAQIECBAgQEDQxR0gQIAAAQIECBAgQIAAAQIECBAgQIAAAQIECBAgQIAAAQIECBAgQIAAAQIECBAgQIAAAQIECBDIhYCgSy7aoAgCBAgQIECAAAECBAgQIECAAAECBAgQIECAAAECBAgQIECAAAECBAgQIECAAAECBAgQIECAAAFBF3eAAAECBAgQIECAAAECBAgQIECAAAECBAgQIECAAAECBAgQIECAAAECBAgQIECAAAECBAgQIEAgFwKCLrlogyIIECBAgAABAgQIECBAgAABAgQIECBAgAABAgQIECBAgAABAgQIECBAgAABAgQIECBAgAABAgQEXdwBAgQIECBAgAABAgQIECBAgAABAgQIECBAgAABAgQIECBAgAABAgQIECBAgAABAgQIECBAgACBXAgIuuSiDYogQIAAAQIECBAgQIAAAQIECBAgQIAAAQIECBAgQIAAAQIECBAgQIAAAQIECBAgQIAAAQIECBAQdHEHCBAgQIAAAQIECBAgQIAAAQIECBAgQIAAAQIECBAgQIAAAQIECBAgQIAAAQIECBAgQIAAAQIEciEg6JKLNiiCAAECBAgQIECAAAECBAgQIECAAAECBAgQIECAAAECBAgQIECAAAECBAgQIECAAAECBAgQIEBA0MUdIECAAAECBAgQIECAAAECBAgQIECAAAECBAgQIECAAAECBAgQIECAAAECBAgQIECAAAECBAgQyIWAoEsu2qAIAgQIECBAgAABAgQIECBAgAABAgQIECBAgAABAgQIECBAgAABAgQIECBAgAABAgQIECBAgAABQRd3gAABAgQIECBAgAABAgQIECBAgAABAgQIECBAgAABAgQIECBAgAABAgQIECBAgAABAgQIECBAIBcCgi65aIMiCBAgQIAAAQIECBAgQIAAAQIECBAgQIAAAQIECBAgQIAAAQIECBAgQIAAAQIECBAgQIAAAQIEBF3cAQIECBAgQIAAAQIECBAgQIAAAQIECBAgQIAAAQIECBAgQIAAAQIECBAgQIAAAQIECBAgQIAAgVwICLrkog2KIECAAAECBAgQIECAAAECBAgQIECAAAECBAgQIECAAAECBAgQIECAAAECBAgQIECAAAECBAgQEHRxBwgQIECAAAECBAgQIECAAAECBAgQIECAAAECBAgQIECAAAECBAgQIECAAAECBAgQIECAAAECBHIhIOiSizYoggABAgQIECBAgAABAgQIECBAgAABAgQIECBAgAABAgQIECBAgAABAgQIECBAgAABAgQIECBAQNDFHSBAgAABAgQIECBAgAABAgQIECBAgAABAgQIECBAgAABAgQIECBAgAABAgQIECBAgAABAgQIEMiFgKBLLtqgCAIECBAgQIAAAQIECBAgQIAAAQIECBAgQIAAAQIECBAgQIAAAQIECBAgQIAAAQIECBAgQIAAAUEXd4AAAQIECBAgQIAAAQIECBAgQIAAAQIECBAgQIAAAQIECBAgQIAAAQIECBAgQIAAAQIECBAgQCAXAoIuuWiDIggQIECAAAECBAgQIECAAAECBAgQIECAAAECBAgQIECAAAECBAgQIECAAAECBAgQIECAAAECBARd3AECBAgQIECAAAECBAgQIECAAAECBAgQIECAAAECBAgQIECAAAECBAgQIECAAAECBAgQIECAAIFcCAi65KINiiBAgAABAgQIECBAgAABAgQIECBAgAABAgQIECBAgAABAgQIECBAgAABAgQIECBAgAABAgQIEBB0cQcIECBAgAABAgQIECBAgAABAgQIECBAgAABAgQIECBAgAABAgQIECBAgAABAgQIECBAgAABAgRyISDokos2KIIAAQIECBAgQIAAAQIECBAgQIAAAQIECBAgQIAAAQIECBAgQIAAAQIECBAgQIAAAQIECBAgQEDQxR0gQIAAAQIECBAgQIAAAQIECBAgQIAAAQIECBAgQIAAAQIECBAgQIAAAQIECBAgQIAAAQIECBDIhYCgSy7aoAgCBAgQIECAAAECBAgQIECAAAECBAgQIECAAAECBAgQIECAAAECBAgQIECAAAECBAgQIECAAAFBF3eAAAECBAgQIECAAAECBAgQIECAAAECBAgQIECAAAECBAgQIECAAAECBAgQIECAAAECBAgQIEAgFwKCLrlogyIIECBAgAABAgQIECBAgAABAgQIECBAgAABAgQIECBAgAABAgQIECBAgAABAgQIECBAgAABAgQEXdwBAgQIECBAgAABAgQIECBAgAABAgQIECBAgAABAgQIECBAgAABAgQIECBAgAABAgQIECBAgACBXAgIuuSiDYogQIAAAQIECBAgQIAAAQIECBAgQIAAAQIECBAgQIAAAQIECBAgQIAAAQIECBAgQIAAAQIECBAQdHEHCBAgQIAAAQIECBAgQIAAAQIECBAgQIAAAQIECBAgQIAAAQIECBAgQIAAAQIECBAgQIAAAQIEciEg6JKLNiiCAAECBAgQIECAAAECBAgQIECAAAECBAgQIECAAAECBAgQIECAAAECBAgQIECAAAECBAgQIEBA0MUdIECAAAECBAj8v/btmAYAAABhmH/Xs7GjDkjhhQABAgQIECBAgAABAgQIECBAgAABAgQIECBAgAABAgQIECBAgAABAgQIECBAgMBCwNFlUYMQBAgQIECAAAECBAgQIECAAAECBAgQIECAAAECBAgQIECAAAECBAgQIECAAAECBAgQIECAAAECji42QIAAAQIECBAgQIAAAQIECBAgQIAAAQIECBAgQIAAAQIECBAgQIAAAQIECBAgQIAAAQIECBAgsBBwdFnUIAQBAgQIECBAgAABAgQIECBAgAABAgQIECBAgAABAgQIECBAgAABAgQIECBAgAABAgQIECBAgICjiw0QIECAAAECBAgQIECAAAECBAgQIECAAAECBAgQIECAAAECBAgQIECAAAECBAgQIECAAAECBAgsBBxdFjUIQYAAAQIECBAgQIAAAQIECBAgQIAAAQIECBAgQIAAAQIECBAgQIAAAQIECBAgQIAAAQIECBAg4OhiAwQIECBAgAABAgQIECBAgAABAgQIECBAgAABAgQIECBAgAABAgQIECBAgAABAgQIECBAgAABAgsBR5dFDUIQIECAAAECBAgQIECAAAECBAgQIECAAAECBAgQIECAAAECBAgQIECAAAECBAgQIECAAAECBAg4utgAAQIECBAgQIAAAQIECBAgQIAAAQIECBAgQIAAAQIECBAgQIAAAQIECBAgQIAAAQIECBAgQIDAQsDRZVGDEAQIECBAgAABAgQIECBAgAABAgQIECBAgAABAgQIECBAgAABAgQIECBAgAABAgQIECBAgAABAo4uNkCAAAECBAgQIECAAAECBAgQIECAAAECBAgQIECAAAECBAgQIECAAAECBAgQIECAAAECBAgQILAQcHRZ1CAEAQIECBAgQIAAAQIECBAgQIAAAQIECBAgQIAAAQIECBAgQIAAAQIECBAgQIAAAQIECBAgQICAo4sNECBAgAABAgQIECBAgAABAgQIECBAgAABAgQIECBAgAABAgQIECBAgAABAgQIECBAgAABAgQILAQcXRY1CEGAAAECBAgQIECAAAECBAgQIECAAAECBAgQIECAAAECBAgQIECAAAECBAgQIECAAAECBAgQIODoYgMECBAgQIAAAQIECBAgQIAAAQIECBAgQIAAAQIECBAgQIAAAQIECBAgQIAAAQIECBAgQIAAAQILAUeXRQ1CECBAgAABAgQIECBAgAABAgQIECBAgAABAgQIECBAgAABAgQIECBAgAABAgQIECBAgAABAgQIOLrYAAECBAgQIECAAAECBAgQIECAAAECBAgQIECAAAECBAgQIECAAAECBAgQIECAAAECBAgQIECAwELA0WVRgxAECBAgQIAAAQIECBAgQIAAAQIECBAgQIAAAQIECBAgQIAAAQIECBAgQIAAAQIECBAgQIAAAQKOLjZAgAABAgQIECBAgAABAgQIECBAgAABAgQIECBAgAABAgQIECBAgAABAgQIECBAgAABAgQIECCwEHB0WdQgBAECBAgQIECAAAECBAgQIECAAAECBAgQIECAAAECBAgQIECAAAECBAgQIECAAAECBAgQIECAgKOLDRAgQIAAAQIECBAgQIAAAQIECBAgQIAAAQIECBAgQIAAAQIECBAgQIAAAQIECBAgQIAAAQIECCwEHF0WNQhBgAABAgQIECBAgAABAgQIECBAgAABAgQIECBAgAABAgQIECBAgAABAgQIECBAgAABAgQIECDg6GIDBAgQIECAAAECBAgQIECAAAECBAgQIECAAAECBAgQIECAAAECBAgQIECAAAECBAgQIECAAAECCwFHl0UNQhAgQIAAAQIECBAgQIAAAQIECBAgQIAAAQIECBAgQIAAAQIECBAgQIAAAQIECBAgQIAAAQIECDi62AABAgQIECBAgAABAgQIECBAgAABAgQIECBAgAABAgQIECBAgAABAgQIECBAgAABAgQIECBAgMBCIJFMZTwEW2AsAAAAAElFTkSuQmCC">
          <a:extLst>
            <a:ext uri="{FF2B5EF4-FFF2-40B4-BE49-F238E27FC236}">
              <a16:creationId xmlns:a16="http://schemas.microsoft.com/office/drawing/2014/main" id="{3D5313C5-188B-4546-BF34-E64C14C1A16B}"/>
            </a:ext>
          </a:extLst>
        </xdr:cNvPr>
        <xdr:cNvSpPr>
          <a:spLocks noChangeAspect="1" noChangeArrowheads="1"/>
        </xdr:cNvSpPr>
      </xdr:nvSpPr>
      <xdr:spPr bwMode="auto">
        <a:xfrm>
          <a:off x="10220325" y="16954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9</xdr:col>
      <xdr:colOff>0</xdr:colOff>
      <xdr:row>61</xdr:row>
      <xdr:rowOff>0</xdr:rowOff>
    </xdr:from>
    <xdr:to>
      <xdr:col>9</xdr:col>
      <xdr:colOff>304800</xdr:colOff>
      <xdr:row>62</xdr:row>
      <xdr:rowOff>114300</xdr:rowOff>
    </xdr:to>
    <xdr:sp macro="" textlink="">
      <xdr:nvSpPr>
        <xdr:cNvPr id="1027" name="AutoShape 3" descr="data:image/png;base64,iVBORw0KGgoAAAANSUhEUgAADLoAAAP2CAYAAABaZhW8AAAAAXNSR0IArs4c6QAAIABJREFUeF7s3X2QlXX5P/BrF9QNsIQUE1OzcTI0ErXGiTKnmnyqJmaywsx2ho0hDJLMwUBwTEDGJgXGIBmVHqzsiYamB0asmcqnqVGiMTUas8ZCCklKN2XlYb/zOb8ftIfzsOfs7mHv+5zX/Q8zu/f9ua/P67pu/Wff82nr7e3tDRcBAgQIECBAgAABAgQIECBAgAABAgQIECBAgAABAgQIECBAgAABAgQIECBAgAABAgQIECBAgACBYRZoE3QZ5g54PQECBAgQIECAAAECBAgQIECAAAECBAgQIECAAAECBAgQIECAAAECBAgQIECAAAECBAgQIECAQEFA0MUgECBAgAABAgQIECBAgAABAgQIECBAgAABAgQIECBAgAABAgQIECBAgAABAgQIECBAgAABAgQIZEJA0CUTbVAEAQIECBAgQIAAAQIECBAgQIAAAQIECBAgQIAAAQIECBAgQIAAAQIECBAgQIAAAQIECBAgQICAoIsZIECAAAECBAgQIECAAAECBAgQIECAAAECBAgQIECAAAECBAgQIECAAAECBAgQIECAAAECBAgQyISAoEsm2qAIAgQIECBAgAABAgQIECBAgAABAgQIECBAgAABAgQIECBAgAABAgQIECBAgAABAgQIECBAgAABQRczQIAAAQIECBAgQIAAAQIECBAgQIAAAQIECBAgQIAAAQIECBAgQIAAAQIECBAgQIAAAQIECBAgkAkBQZdMtEERBAgQIECAAAECBAgQIECAAAECBAgQIECAAAECBAgQIECAAAECBAgQIECAAAECBAgQIECAAAECgi5mgAABAgQIECBAgAABAgQIECBAgAABAgQIECBAgAABAgQIECBAgAABAgQIECBAgAABAgQIECBAIBMCgi6ZaIMiCBAgQIAAAQIECBAgQIAAAQIECBAgQIAAAQIECBAgQIAAAQIECBAgQIAAAQIECBAgQIAAAQIEBF3MAAECBAgQIECAAAECBAgQIECAAAECBAgQIECAAAECBAgQIECAAAECBAgQIECAAAECBAgQIECAQCYEBF0y0QZFECBAgAABAgQIECBAgAABAgQIECBAgAABAgQIECBAgAABAgQIECBAgAABAgQIECBAgAABAgQICLqYAQIECBAgQIAAAQIECBAgQIAAAQIECBAgQIAAAQIECBAgQIAAAQIECBAgQIAAAQIECBAgQIAAgUwICLpkog2KIECAAAECBAgQIECAAAECBAgQIECAAAECBAgQIECAAAECBAgQIECAAAECBAgQIECAAAECBAgQEHQxAwQIECBAgAABAgQIECBAgAABAgQIECBAgAABAgQIECBAgAABAgQIECBAgAABAgQIECBAgAABApkQEHTJRBsUQYAAAQIECBAgQIAAAQIECBAgQIAAAQIECBAgQIAAAQIECBAgQIAAAQIECBAgQIAAAQIECBAgIOhiBggQIECAAAECBAgQIECAAAECBAgQIECAAAECBAgQIECAAAECBAgQIECAAAECBAgQIECAAAECBDIhIOiSiTYoggABAgQIECBAgAABAgQIECBAgAABAgQIECBAgAABAgQIECBAgAABAgQIECBAgAABAgQIECBAQNDFDBAgQIAAAQIECBAgQIAAAQIECBAgQIAAAQIECBAgQIAAAQIECBAgQIAAAQIECBAgQIAAAQIECGRCQNAlE21QBAECBAgQIECAAAECBAgQIECAAAECBAgQIECAAAECBAgQIECAAAECBAgQIECAAAECBAgQIECAgKCLGSBAgAABAgQIECBAgAABAgQIECBAgAABAgQIECBAgAABAgQIECBAgAABAgQIECBAgAABAgQIEMiEgKBLJtqgCAIECBAgQIAAAQIECBAgQIAAAQIECBAgQIAAAQIECBAgQIAAAQIECBAgQIAAAQIECBAgQIAAAUEXM0CAAAECBAgQIECAAAECBAgQIECAAAECBAgQIECAAAECBAgQIECAAAECBAgQIECAAAECBAgQIJAJAUGXTLRBEQQIECBAgAABAgQIECBAgAABAgQIECBAgAABAgQIECBAgAABAgQIECBAgAABAgQIECBAgAABAoIuZoAAAQIECBAgQIAAAQIECBAgQIAAAQIECBAgQIAAAQIECBAgQIAAAQIECBAgQIAAAQIECBAgQCATAoIumWiDIggQIECAAAECBAgQIECAAAECBAgQIECAAAECBAgQIECAAAECBAgQIECAAAECBAgQIECAAAECBARdzAABAgQIECBAgAABAgQIECBAgAABAgQIECBAgAABAgQIECBAgAABAgQIECBAgAABAgQIECBAgEAmBARdMtEGRRAgQIAAAQIECBAgQIAAAQIECBAgQIAAAQIECBAgQIAAAQIECBAgQIAAAQIECBAgQIAAAQIECAi6mAECBAgQIECAAAECBAgQIECAAAECBAgQIECAAAECBAgQIECAAAECBAgQIECAAAECBAgQIECAAIFMCAi6ZKINiiBAgAABAgQIECBAgAABAgQIECBAgAABAgQIECBAgAABAgQIECBAgAABAgQIECBAgAABAgQIEBB0MQMECBAgQIAAAQIECBAgQIAAAQIECBAgQIAAAQIECBAgQIAAAQIECBAgQIAAAQIECBAgQIAAAQKZEBB0yUQbFEGAAAECBAgQIECAAAECBAgQIECAAAECBAgQIECAAAECBAgQIECAAAECBAgQIECAAAECBAgQICDoYgYIECBAgAABAgQIECBAgAABAgQIECBAgAABAgQIECBAgAABAgQIECBAgAABAgQIECBAgAABAgQyISDokok2KIIAAQIECBAgQIAAAQIECBAgQIAAAQIECBAgQIAAAQIECBAgQIAAAQIECBAgQIAAAQIECBAgQEDQxQwQIECAAAECBAgQIECAAAECBAgQIECAAAECBAgQIECAAAECBAgQIECAAAECBAgQIECAAAECBAhkQkDQJRNtUAQBAgQIECBAgAABAgQIECBAgAABAgQIECBAgAABAgQIECBAgAABAgQIECBAgAABAgQIECBAgICgixkgQIAAAQIECBAgQIAAAQIECBAgQIAAAQIECBAgQIAAAQIECBAgQIAAAQIECBAgQIAAAQIECBDIhICgSybaoAgCBAgQIECAAAECBAgQIECAAAECBAgQIECAAAECBAgQIECAAAECBAgQIECAAAECBAgQIECAAAFBFzNAgAABAgQIECBAgAABAgQIECBAgAABAgQIECBAgAABAgQIECBAgAABAgQIECBAgAABAgQIECCQCQFBl0y0QREECBAgQIAAAQIECBAgQIAAAQIECBAgQIAAAQIECBAgQIAAAQIECBAgQIAAAQIECBAgQIAAAQKCLmaAAAECBAgQIECAAAECBAgQIECAAAECBAgQIECAAAECBAgQIECAAAECBAgQIECAAAECBAgQIEAgEwKCLplogyIIECBAgAABAgQIECBAgAABAgQIECBAgAABAgQIECBAgAABAgQIECBAgAABAgQIECBAgAABAgQEXcwAAQIECBAgQIAAAQIECBAgQIAAAQIECBAgQIAAAQIECBAgQIAAAQIECBAgQIAAAQIECBAgQIBAJgQEXTLRBkUQIECAAAECBAgQIECAAAECBAgQIECAAAECBAgQIECAAAECBAgQIECAAAECBAgQIECAAAECBAgIupgBAgQIECBAgAABAgQIECBAgAABAgQIECBAgAABAgQIECBAgAABAgQIECBAgAABAgQIECBAgACBTAgIumSiDYogQIAAAQIECBAgQIAAAQIECBAgQIAAAQIECBAgQIAAAQIECBAgQIAAAQIECBAgQIAAAQIECBAQdDEDBAgQIECAAAECBAgQIECAAAECBAgQIECAAAECBAgQIECAAAECBAgQIECAAAECBAgQIECAAAECmRAQdMlEGxRBgAABAgQIECBAgAABAgQIECBAgAABAgQIECBAgAABAgQIECBAgAABAgQIECBAgAABAgQIECAg6GIGCBAgQIAAAQIECBAgQIAAAQIECBAgQIAAAQIECBAgQIAAAQIECBAgQIAAAQIECBAgQIAAAQIEMiEg6JKJNiiCAAECBAgQIECAAAECBAgQIECAAAECBAgQIECAAAECBAgQIECAAAECBAgQIECAAAECBAgQIEBA0MUMECBAgAABAgQIECBAgAABAgQIECBAgAABAgQIECBAgAABAgQIECBAgAABAgQIECBAgAABAgQIZEJA0CUTbVAEAQIECBAgQIAAAQIECBAgQIAAAQIECBAgQIAAAQIECBAgQIAAAQIECBAgQIAAAQIECBAgQICAoIsZIECAAAECBAgQIECAAAECBAgQIECAAAECBAgQIECAAAECBAgQIECAAAECBAgQIECAAAECBAgQyISAoEsm2qAIAgQIECBAgAABAgQIECBAgAABAgQIECBAgAABAgQIECBAgAABAgQIECBAgAABAgQIECBAgAABQRczQIAAAQIECBAgQIAAAQIECBAgQIAAAQIECBAgQIAAAQIECBAgQIAAAQIECBAgQIAAAQIECBAgkAkBQZdMtEERBAgQIECAAAECBAgQIECAAAECBAgQIECAAAECBAgQIECAAAECBAgQIECAAAECBAgQIECAAAECgi5mgAABAgQIECBAgAABAgQIECBAgAABAgQIECBAgAABAgQIECBAgAABAgQIECBAgAABAgQIECBAIBMCgi6ZaIMiCBAgQIAAAQIECBAgQIAAAQIECBAgQIAAAQIECBAgQIAAAQIECBAgQIAAAQIECBAgQIAAAQIEBF3MAAECBAgQIECAAAECBAgQIECAAAECBAgQIECAAAECBAgQIECAAAECBAgQIECAAAECBAgQIECAQCYEBF0y0QZFECBAgAABAgQIECBAgAABAgQIECBAgAABAgQIECBAgAABAgQIECBAgAABAgQIECBAgAABAgQICLqYAQIECBAgQIAAAQIECBAgQIAAAQIECBAgQIAAAQIECBAgQIAAAQIECBAgQIAAAQIECBAgQIAAgUwICLpkog2KIECAAAECBAgQIECAAAECBAgQIECAAAECBAgQIECAAAECBAgQIECAAAECBAgQIECAAAECBAgQEHQxAwQIECBAgAABAgQIECBAgAABAgQIECBAgAABAgQIECBAgAABAgQIECBAgAABAgQIECBAgAABApkQEHTJRBsUQYAAAQIECBAgQIAAAQIECBAgQIAAAQIECBAgQIAAAQIECBAgQIAAAQIECBAgQIAAAQIECBAgIOhiBggQIECAAAECBAgQIECAAAECBAgQIECAAAECBAgQIECAAAECBAgQIECAAAECBAgQIECAAAECBDIhIOiSiTYoggABAgQIECBAgAABAgQIECBAgAABAgQIECBAgAABAgQIECBAgAABAgQIECBAgAABAgQIECBAQNDFDBAgQIAAAQIECBAgQIAAAQIECBAgQIAAAQIECBAgQIAAAQIECBAgQIAAAQIECBAgQIAAAQIECGRCQNAlE21QBAECBAgQIECAAAECBAgQIECAAAECBAgQIECAAAECBAgQIECAAAECBAgQIECAAAECBAgQIECAgKCLGSBAgAABAgQIECBAgAABAgQIECBAgAABAgQIECBAgAABAgQIECBAgAABAgQIECBAgAABAgQIEMiEgKBLJtqgCAIECBAgQIAAAQIECBAgQIAAAQIECBAgQIAAAQIECBAgQIAAAQIECBAgQIAAAQIECBAgQIAAAUEXM0CAAAECBAgQIECAAAECBAgQIECAAAECBAgQIECAAAECBAgQIECAAAECBAgQIECAAAECBAgQIJAJAUGXTLRBEQQIECBAgAABAgQIECBAgAABAgQIECBAgAABAgQIECBAgAABAgQIECBAgAABAgQIECBAgAABAoIuZoAAAQIECBAgQIAAAQIECBAgQIAAAQIECBAgQIAAAQIECBAgQIAAAQIECBAgQIAAAQIECBAgQCATAoIumWiDIggQIECAAAECBAgQIECAAAECBAgQIECAAAECBAgQIECAAAECBAgQIECAAAECBAgQIECAAAECBARdzAABAgQIECBAgAABAgQIECBAgAABAgQIECBAgAABAgQIECBAgAABAgQIECBAgAABAgQIECBAgEAmBARdMtEGRRAgQIAAAQIECBAgQIAAAQIECBAgQIAAAQIECBAgQIAAAQIECBAgQIAAAQIECBAgQIAAAQIECAi6mAECBAgQIECAAAECBAgQIECAAAECBAgQIECAAAECBAgQIECAAAECBAgQIECAAAECBAgQIECAAIFMCAi6ZKINiiBAgAABAgQIECBAgAABAgQIECBAgAABAgQIECBAgAABAgQIECBAgAABAgQIECBAgAABAgQIEBB0MQMECBAgQIAAAQIECBAgQIAAAQIECBAgQIAAAQIECBAgQIAAAQIECBAgQIAAAQIECBAgQIAAAQKZEBB0yUQbFEGAAAECBAgQIECAAAECBAgQIECAAAECBAgQIECAAAECBAgQIECAAAECBAgQIECAAAECBAgQICDoYgYIECBAgAABAgQIECBAgAABAgQIECBAgAABAgQIECBAgAABAgQIECBAgAABAgQIECBAgAABAgQyISDokok2KIIAAQIECBAgQIAAAQIECBAgQIAAAQIECBAgQIAAAQIECBAgQIAAAQIECBAgQIAAAQIECBAgQEDQxQwQIECAAAECBAgQIECAAAECBAgQIECAAAECBAgQIECAAAECBAgQIECAAAECBAgQIECAAAECBAhkQkDQJRNtUAQBAgQIECBAgAABAgQIECBAgAABAgQIECBAgAABAgQIECBAgAABAgQIECBAgAABAgQIECBAgICgixkgQIAAAQIECBAgQIAAAQIECBAgQIAAAQIECBAgQIAAAQIECBAgQIAAAQIECBAgQIAAAQIECBDIhICgSybaoAgCBAgQIECAAAECBAgQIECAAAECBAgQIECAAAECBAgQIECAAAECBAgQIECAAAECBAgQIECAAAFBFzNAgAABAgQIECBAgAABAgQIECBAgAABAgQIECBAgAABAgQIECBAgAABAgQIECBAgAABAgQIECCQCQFBl0y0QREECBAgQIAAAQIECBAgQIAAAQIECBAgQIAAAQIECBAgQIAAAQIECBAgQIAAAQIECBAgQIAAAQKCLmaAAAECBAgQIECAAAECBAgQIECAAAECBAgQIECAAAECBAgQIECAAAECBAgQIECAAAECBAgQIEAgEwKCLplogyIIECBAgAABAgQIECBAgAABAgQIECBAgAABAgQIECBAgAABAgQIECBAgAABAgQIECBAgAABAgQEXcwAAQIECBAgQIAAAQIECBAgQIAAAQIECBAgQIAAAQIECBAgQIAAAQIECBAgQIAAAQIECBAgQIBAJgQEXTLRBkUQIECAAAECBAgQIECAAAECBAgQIECAAAECBAgQIECAAAECBAgQIECAAAECBAgQIECAAAECBAgIupgBAgQIECBAgAABAgQIECBAgAABAgQIECBAgAABAgQIECBAgAABAgQIECBAgAABAgQIECBAgACBTAgIumSiDYogQIAAAQIECBAgQIAAAQIECBAgQIAAAQIECBAgQIAAAQIECBAgQIAAAQIECBAgQIAAAQIECBAQdDEDBAgQIECAAAECBAgQIECAAAECBAgQIECAAAECBAgQIECAAAECBAgQIECAAAECBAgQIECAAAECmRAQdMlEGxRBgAABAgQIECBAgAABAgQIECBAgAABAgQIECBAgAABAgQIECBAgAABAgQIECBAgAABAgQIECAg6GIGCBAgQIAAAQIECBAgQIAAAQIECBAgQIAAAQIECBAgQIAAAQIECBAgQIAAAQIECBAgQIAAAQIEMiEg6JKJNiiCAAECBAgQIECAAAECBAgQIECAAAECBAgQIECAAAECBAgQIECAAAECBAgQIECAAAECBAgQIEBA0MUMECBAgAABAgQIECBAgAABAgQIECBAgAABAgQIECBAgAABAgQIECBAgAABAgQIECBAgAABAgQIZEJA0CUTbVAEAQIECBAgQIAAAQIECBAgQIAAAQIECBAgQIAAAQIECBAgQIAAAQIECBAgQIAAAQIECBAgQICAoIsZIECAAAECBAgQIECAAAECBAgQIECAAAECBAgQIECAAAECBAgQIECAAAECBAgQIECAAAECBAgQyISAoEsm2qAIAgQIECBAgAABAgQIECBAgAABAgQIECBAgAABAgQIECBAgAABAgQIECBAgAABAgQIECBAgAABQRczQIAAAQIECBAgQIAAAQIECBAgQIAAAQIECBAgQIAAAQIECBAgQIAAAQIECBAgQIAAAQIECBAgkAkBQZdMtEERBAgQIECAAAECBAgQIECAAAECBAgQIECAAAECBAgQIECAAAECBAgQIECAAAECBAgQIECAAAECgi5mgAABAgQIECBAgAABAgQIECBAgAABAgQIECBAgAABAgQIECBAgAABAgQIECBAgAABAgQIECBAIBMCgi6ZaIMiCBAgQIAAAQIECBAgQIAAAQIECBAgQIAAAQIECBAgQIAAAQIECBAgQIAAAQIECBAgQIAAAQIEBF3MAAECBAgQIECAAAECBAgQIECAAAECBAgQIECAAAECBAgQIECAAAECBAgQIECAAAECBAgQIECAQCYEBF0y0QZFECBAgAABAgQIECBAgAABAgQIECBAgAABAgQIECBAgAABAgQIECBAgAABAgQIECBAgAABAgQICLqYAQIECBAgQIAAAQIECBAgQIAAAQIECBAgQIAAAQIECBAgQIAAAQIECBAgQIAAAQIECBAgQIAAgUwICLpkog2KIECAAAECBAgQIECAAAECBAgQIECAAAECBAgQIECAAAECBAgQIECAAAECBAgQIECAAAECBAgQEHQxAwQIECBAgAABAgQIECBAgAABAgQIECBAgAABAgQIECBAgAABAgQIECBAgAABAgQIECBAgAABApkQEHTJRBsUQYAAAQIECBAgQIAAAQIECBAgQIAAAQIECBAgQIAAAQIECBAgQIAAAQIECBAgQIAAAQIECBAgIOhiBggQIECAAAECBAgQIECAAAECBAgQIECAAAECBAgQIECAAAECBAgQIECAAAECBAgQIECAAAECBDIhIOiSiTYoggABAgQIECBAgAABAgQIECBAgAABAgQIECBAgAABAgQIECBAgAABAgQIECBAgAABAgQIECBAQNDFDBAgQIAAAQIECBAgQIAAAQIECBAgQIAAAQIECBAgQIAAAQIECBAgQIAAAQIECBAgQIAAAQIECGRCQNAlE21QBAECBAgQIECAAAECBAgQIECAAAECBAgQIECAAAECBAgQIECAAAECBAgQIECAAAECBAgQIECAgKCLGSBAgAABAgQIECBAgAABAgQIECBAgAABAgQIECBAgAABAgQIECBAgAABAgQIECBAgAABAgQIEMiEgKBLJtqgCAIECBAgQIAAAQIECBAgQIAAAQIECBAgQIAAAQIECBAgQIAAAQIECBAgQIAAAQIECBAgQIAAAUEXM0CAAAECBAgQIECAAAECBAgQIECAAAECBAgQIECAAAECBAgQIECAAAECBAgQIECAAAECBAgQIJAJAUGXTLRBEQQIECBAgAABAgQIECBAgAABAgQIECBAgAABAgQIECBAgAABAgQIECBAgAABAgQIECBAgAABAoIuZoAAAQIECBAgQIAAAQIECBAgQIAAAQIECBAgQIAAAQIECBAgQIAAAQIECBAgQIAAAQIECBAgQCATAoIumWiDIggQIECAAAECBAgQIECAAAECBAgQIECAAAECBAgQIECAAAECBAgQIECAAAECBAgQIECAAAECBARdzAABAgQIECBAgAABAgQIECBAgAABAgQIECBAgAABAgQIECBAgAABAgQIECBAgAABAgQIECBAgEAmBARdMtEGRRAgQIAAAQIECBAgQIAAAQIECBAgQIAAAQIECBAgQIAAAQIECBAgQIAAAQIECBAgQIAAAQIECAi6mAECBAgQIECAAAECBAgQIECAAAECBAgQIECAAAECBAgQIECAAAECBAgQIECAAAECBAgQIECAAIFMCAi6ZKINiiBAgAABAgQIECBAgAABAgQIECBAgAABAgQIECBAgAABAgQIECBAgAABAgQIECBAgAABAgQIEBB0MQMECBAgQIAAAQIECBAgQIAAAQIECBAgQIAAAQIECBAgQIAAAQIECBAgQIAAAQIECBAgQIAAAQKZEBB0yUQbFEGAAAECBAgQIECAAAECBAgQIECAAAECBAgQIECAAAECBAgQIECAAAECBAgQIECAAAECBAgQICDoYgYIECBAgAABAgQIECBAgAABAgQIECBAgAABAgQIECBAgAABAgQIECBAgAABAgQIECBAgAABAgQyISDokok2KIIAAQIECBAgQIAAAQIECBAgQIAAAQIECBAgQIAAAQIECBAgQIAAAQIECBAgQIAAAQIECBAgQEDQxQwQIECAAAECBAgQIECAAAECBAgQIECAAAECBAgQIECAAAECBAgQIECAAAECBAgQIECAAAECBAhkQkDQJRNtUAQBAgQIECBAgAABAgQIECBAgAABAgQIECBAgAABAgQIECBAgAABAgQIECBAgAABAgQIECBAgICgixkgQIAAAQIECBAgQIAAAQIECBAgQIAAAQIECBAgQIAAAQIECBAgQIAAAQIECBAgQIAAAQIECBDIhICgSybaoAgCBAgQIECAAAECBAgQIECAAAECBAgQIECAAAECBAgQIECAAAECBAgQIECAAAECBAgQIECAAAFBFzNAgAABAgQIECBAgAABAgQWB0rUAAAgAElEQVQIECBAgAABAgQIECBAgAABAgQIECBAgAABAgQIECBAgAABAgQIECCQCQFBl0y0QREECBAgQIAAAQIECBAgQIAAAQIECBAgQIAAAQIECBAgQIAAAQIECBAgQIAAAQIECBAgQIAAAQKCLmaAAAECBAgQIECAAAECBAgQIECAAAECBAgQIECAAAECBAgQIECAAAECBAgQIECAAAECBAgQIEAgEwKCLplogyIIECBAgAABAgQIECBAgAABAgQIECBAgAABAgQIECBAgAABAgQIECBAgAABAgQIECBAgAABAgQEXcwAAQIECBAgQIAAAQIECBAgQIAAAQIECBAgQIAAAQIECBAgQIAAAQIECBAgQIAAAQIECBAgQIBAJgQEXTLRBkUQIECAAAECBAgQIECAAAECBAgQIECAAAECBAgQIECAAAECBAgQIECAAAECBAgQIECAAAECBAgIupgBAgQIECBAgAABAgQIECBAgAABAgQIECBAgAABAgQIECBAgAABAgQIECBAgAABAgQIECBAgACBTAgIumSiDYogQIAAAQIECBAgQIAAAQIECBAgQIAAAQIECBAgQIAAAQIECBAgQIAAAQIECBAgQIAAAQIECBAQdDEDBAgQIECAAAECBAgQIECAAAECBAgQIECAAAECBAgQIECAAAECBAgQIECAAAECBAgQIECAAAECmRAQdMlEGxRBgAABAgQIECBAgAABAgQIECBAgAABAgQIECBAgAABAgQIECBAgAABAgQIECBAgAABAgQIECAg6GIGCBAgQIAAAQIECBAgQIAAAQIECBAgQIAAAQIECBAgQIAAAQIECBAgQIAAAQIECBAgQIAAAQIEMiEg6JKJNiiCAAECBAgQIECAAAECBAgQIECAAAECBAgQIECAAAECBAgQIECAAAECBAgQIECAAAECBAgQIEBA0MUMECBAgAABAgQIECBAgAABAgQIECBAgAABAgQIECBAgAABAgQIECBAgAABAgQIECBAgAABAgQIZEJA0CUTbVAEAQIECBAgQIAAAQIECBAgQIAAAQIECBAgQIAAAQIECBAgQIAAAQIECBAgQIAAAQIECBAgQICAoIsZIECAAAECBAgQIECAAAECBAgQIECAAAECBAgQIECAAAECBAgQIECAAAECBAgQIECAAAECBAgQyISAoEsm2qAIAgQIECBAgAABAgQIECBAgAABAgQIECBAgAABAgQIECBAgAABAgQIECBAgAABAgQIECBAgAABQRczQIAAAQIECBAgQIAAAQIECBAgQIAAAQIECBAgQIAAAQIECBAgQIAAAQIECBAgQIAAAQIECBAgkAkBQZdMtEERBAgQIECAAAECBAgQIECAAAECBAgQIECAAAECBAgQIECAAAECBAgQIECAAAECBAgQIECAAAECgi5mgAABAgQIECBAgAABAgQIECBAgAABAgQIECBAgAABAgQIECBAgAABAgQIECBAgAABAgQIECBAIBMCgi6ZaIMiCBAgQIAAAQIECBAgQIAAAQIECBAgQIAAAQIECBAgQIAAAQIECBAgQIAAAQIECBAgQIAAAQIEBF3MAAECBAgQIECAAAECBAgQIECAAAECBAgQIECAAAECBAgQIECAAAECBAgQIECAAAECBAgQIECAQCYEBF0y0QZFECBAgAABAgQIECBAgAABAgQIECBAgAABAgQIECBAgAABAgQIECBAgAABAgQIECBAgAABAgQICLqYAQIECBAgQIAAAQIECBAgQIAAAQIECBAgQIAAAQIECBAgQIAAAQIECBAgQIAAAQIECBAgQIAAgUwICLpkog2KIECAAAECBAgQIECAAAECBAgQIECAAAECBAgQIECAAAECBAgQIECAAAECBAgQIECAAAECBAgQEHQxAwQIECBAgAABAgQIECBAgAABAgQIECBAgAABAgQIECBAgAABAgQIECBAgAABAgQIECBAgAABApkQEHTJRBsUQYAAAQIECBAgQIAAAQIECBAgQIAAAQIECBAgQIAAAQIECBAgQIAAAQIECBAgQIBAHgU2bdoUixYtin379pWU//73vz9mzZoV7e3tedyamgkQIDAsAoIuw8LupQQIECBAgAABAgQIECBAgAABAgQIECBAgAABAgQIECBAgAABAgQIECBAgAABAgQGJjB//vwYO3ZszJs3b2ALeGrIBHbt2hVdXV3x3HPPlax55plnxpIlS4Rc6tTu7u6Of/zjH3HkkUfGscceW+fTbidAoBkEBF2aoYv2QIAAAQIECBAgQIAAAQIECBAgQIAAAQIECBAgQIAAAQIECBAgQIAAAQIECBAg0BICF1100YF9plNCPvKRj0RnZ2cu954CO5s3bx7W2idPnhzLli0bcA3Lly+PjRs3ljw/YcKEWLVqVXR0dAx47VZ7MJ2Ic91118UjjzxyYOsp7PLlL385xo8f32oc9kugpQUEXVq6/TZPgAABAgQIECBAgAABAgQIECBAgAABAgQIECBAgAABAgQIECBAgAABAgQIECCQF4HLLrus7Mkh06ZNy2XYJe9Bl02bNsWiRYsiBTT6XqNHj47Vq1cLZ9T5YX3/+9+PtWvXljx18sknFzxdBAi0joCgS+v02k4JECBAgAABAgQIECBAgAABAgQIECBAgAABAgQIECBAgAABAgQIECBAgAABAgRyLND3NJeDt5HHsEuegy67du2Krq6ukuCRkMvAP7BK8zBq1Ki4/fbbY9y4cQNf3JMECORKQNAlV+1SLAECBAgQIECAAAECBAgQIECAAAECBAgQIECAAAECBAgQIECAAAECBAgQIECAQKsKXHrppfHvf/+74vbzFnbJc9Bl+fLlsXHjxqJejBw5Mm688caYNGlSq47ooPadTsd5+OGHS9ZI4aE77rgjjjrqqEGt72ECBPIjIOiSn16plAABAgQIECBAgAABAgQIECBAgAABAgQIECBAgAABAgQIECBAgAABAgQIECBAoIUFHnzwwVi8eHFVgTyFXb7+9a/Hr3/967o6unfv3ti+fXv09vYWPTdixIg49thj61or3fzOd74zOjs763pu06ZNkUIZ+/btO/BcW1tbzJkzJ6qdulPXS1rw5l/84hdx8803l/T27LPPjiVLlrSgiC0TaF0BQZfW7b2dEyBAgAABAgQIECBAgAABAgQIECBAgAABAgQIECBAgAABAgQIECBAgAABAgQI5EwghUO+853vVK06T2GXevmfe+65mDFjRrz44otFj44fPz6STaOvXbt2RVdXV6Q6+l5Tp06NmTNnNvr1Tb9+6uH3vve9QogohYcmTpwYS5cujY6Ojqbfuw0SIPA/AUEX00CAAAECBAgQIECAAAECBAgQIECAAAECBAgQIECAAAECBAgQIECAAAECBAgQIEAgRwKtHHYZ7qDLr371q7jrrrviX//6V7z88suF00fe9773xaxZs6K9vT1HU6RUAgQIZFdA0CW7vVEZAQIECBAgQIAAAQIECBAgQIAAAQIECBAgQIAAAQIECBAgQIAAAQIECBAgQIAAgbICrRp2Ge6gi3EkQIAAgcYLCLo03tgbCBAgQIAAAQIECBAgQIAAAQIECBAgQIAAAQIECBAgQIAAAQIECBAgQIAAAQIECAy5QCuGXQRdhnyMLEiAAIHMCQi6ZK4lCiJAgAABAgQIECBAgAABAgQIECBAgAABAgQIECBAgAABAgQIECBAgAABAgQIECBQm0CrhV0EXWqbC3cRIEAgzwKCLnnuntoJECBAgAABAgQIECBAgAABAgQIECBAgAABAgQIECBAgAABAgQIECBAgAABAgRaXqCVwi6CLi0/7gAIEGgBAUGXFmiyLRIgQIAAAQIECBAgQIAAAQIECBAgQIAAAQIECBAgQIAAAQIECBAgQIAAAQIECDS3QKuEXYYr6LJr165Yt25d3HvvvbFjx47Yu3fvgYFqa2uLI444Ik4//fT42Mc+FqeddtqQD9vjjz8e69evj02bNsVLL70U+/btK/v+j370o4U62tvba66hkukll1wSXV1dB9ZJ73z44Yfjrrvuir/+9a+xZ8+eoneMHDkyXve618Xll18eb3nLW+qqIS2UbJcvXx69vb1F6x5cR80b+/83NtKuv1qS2WOPPRbf/e53C//29PQU7S/NzqhRo+KNb3xjw2anvxr9nkAWBQRdstgVNREgQIAAAQIECBAgQIAAAQIECBAgQIAAAQIECBAgQIAAAQIECBAgQIAAAQIECBCoU6AVwi6HOujS3d0dq1evjl/+8pclAYxK7eno6Iirr7463v72t9fZwdLbH3jggfjSl74UKWhT63X44YdHZ2dnTJ06taawSS1Blx/96Eexdu3aePnll2sqI4U3rr/++pg0aVJN96ebhjrocijsKm0uBVxSMCl9k7WapbXS7MyYMSMuvPDCmnpXM64bCeRMQNAlZw1TLgECBAgQIECAAAECBAgQIECAAAECBAgQIECAAAECBAgQIECAAAECBAgQIECAAIFKAs0edjmUQZff/va3sXTp0rqCCn378qY3vSkWL15cCC/Ue6WAzec///n485//XO+jB+4/4YQT4qabboqxY8dWXaNa0OWyyy6LRYsWxR/+8Ie660inlcydOzfOP//8mp4dqqDLobQrt7GtW7fGvHnzIrkO9Kq1dwNd33MEsi4g6JL1DqmPAAECBAgQIECAAAECBAgQIECAAAECBAgQIECAAAECBAgQIECAAAECBAgQIECAQB0CzRx2OVRBl7vvvjvuuuuumk9xqdSe17/+9XHzzTfXFXbZvn17zJ49O1544YU6ul7+1iOPPDK+/OUvx/jx4yuuVck0nQiTwj7PPPPMgOsYOXJk3HjjjTWd7DIUQZdDbXcwzKOPPhrXXntt7N69e8Bm+x9Mp+KkoNIpp5wy6LUsQCBvAoIueeuYegkQIECAAAECBAgQIECAAAECBAgQIECAAAECBAgQIECAAAECBAgQIECAAAECBAj0I9CsYZdDEXTZsGFD3HrrrRVDLkcccUScfPLJceqpp8bTTz8dTz31VPznP/+p2JEzzzwzlixZEu3t7f3ObS1BjVe96lVx3HHH1fz+CRMmxKpVqyqGbSqZppDKnj17Smo+7LDD4tWvfnVhPz09PbFz587Yt29fxb297nWvK7y/v/0PNugyHHZ9N51CLgsWLChrtv++1LsUfjrxxBNjy5Yt8be//S3++9//VrQbPXp0rF69umpQqd+hcgOBHAoIuuSwaUomQIAAAQIECBAgQIAAAQIECBAgQIAAAQIECBAgQIAAAQIECBAgQIAAAQIECBAg0J9AM4ZdGh10qRZWOOqoo+K6666LiRMnltB3d3cXwiy///3vS37X1tYWn/vc5+I973lP1ZalsMjChQvjd7/7Xdk1zjvvvPj0pz8dY8aMKfv+5cuXx4MPPlj2HWeffXahvnJXJdOD7z3jjDPimmuuibFjx5Ysk/a9bNmysoGftP+0rylTplTd/2CCLsNlt39DyXDmzJmR5uDgK+3//PPPj0996lNlw0YpKJRObik3O2mt/oJK/f13wO8J5FFA0CWPXVMzAQIECBAgQIAAAQIECBAgQIAAAQIECBAgQIAAAQIECBAgQIAAAQIECBAgQIAAgRoEmi3s0sigy65duwphhH/+858lsinkkYIi6ZSTateaNWti/fr1JbccffTRcfvtt1c8VSU9UCnoMWLEiMJJIf0FRdIaGzdujBUrVpScRpNOU7nxxhsj7ePgq7+gSzrBZvHixTFp0qSqe09+KYjzzDPPlNx37rnnFvZQ7RpM0GW47PbvZ+nSpXH//feXbC+dfnP99dfHWWed1e/Xes899xROEtq7d2/Jve9///sLti4CrSIg6NIqnbZPAgQIECBAgAABAgQIECBAgAABAgQIECBAgAABAgQIECBAgAABAgQIECBAgACBlhRoprBLI4MuP/zhDwthlIOvek7USCeLpEBHudM5UlAhBRbKXSkkMmPGjNixY0fRr9NpIHPmzImLLrqo5tn99re/HXfddVfJ/W9729sKJ9IcfFULuqRgTwrI9Bdy2b/mpk2bYtGiRZEc+l7HHHNMfO1rX4sUuKl0DTToMpx2aS+PP/544aSbPXv2FG2tXrv08IYNGwphl97e3qK1UmBm5cqVcfLJJ9c8B24kkGcBQZc8d0/tBAgQIECAAAECBAgQIECAAAECBAgQIECAAAECBAgQIECAAAECBAgQIECAAIEWF1i+fHnhFAvX4AWmTZsWnZ2dg1+ogSs0KuhSKSyRwgo33XRTnHbaaTXv6qmnnoorr7yyJPgwceLEuOWWW8quc99998WyZctKAg6nnnpq4ZlqAZGDF0x7ueKKK2Lbtm1Fv3rlK18Zd955Z4wZM6bo55VMU8hm9uzZcfHFF9e89/Tu6dOnx86dO4ueGTVqVCFENG7cuIprDTToMpx2aTM33HBDPPTQQyX7GugpLAsXLoxHHnmkZL3UhxR6chFoBQFBl1bosj0SIECAAAECBAgQIECAAAECBAgQIECAAAECBAgQIECAAAECBAgQIECAAAECBJpQoJaTSppw2w3bUgo2/OxnP2vY+kOxcKOCLpXCEpVOQelvL1dddVU88cQTRbdVC3vMnz8/Nm/eXHR/Crek01TOOOOM/l5X8vu77747vvGNb5Ssl0IzKTzT96pkesIJJ8Rtt91WV8gmrVtuLyNGjIgVK1bEKaecUnEvAw26DKfd9u3bY+bMmZECPn2vI488MtauXVsSKqqlkVu3bo10+k9PT8+QrVnLe91DIEsCgi5Z6oZaCBAgQIAAAQIECBAgQIAAAQIECBAgQIAAAQIECBAgQIAAAQIECBAgQIAAAQIEahZIJxz09vbWfL8b+xc466yzYunSpf3fOEx3NCrokgIlKezS90rBn3S6xpQpU+re7fr162PNmjU1rdfd3R1dXV3x/PPPF91/9NFHF05B6ejoqPv9Tz75ZMydOzf27t174Nm0n89+9rPx3ve+t2i9SqaTJ08unDJT75X2nfbf92pU0GW47X7yk5/EqlWrSoguuOCCgv9Ar3KnxAxmHgdah+cIDJeAoMtwyXsvAQIECBAgQIAAAQIECBAgQIAAAQIECBAgQIAAAQIECBAgQIAAAQIECBAgQIDAoAQuuuiiQT3v4VKBd73rXTFv3rzM0jQi6JJO45g+fXrs3LmzaN+vfOUr48477xzQqRxbtmyJdKrLvn37itb8xCc+EZdeemnRzyrde+6558aCBQsG1Iu0px//+Mfxr3/968DzKSjxnve8p+RUlaEOuiSzH/zgB0V1NyroMtx2Qx2Q2o9W6XSbqVOnFk6QcRFodgFBl2bvsP0RIECAAAECBAgQIECAAAECBAgQIECAAAECBAgQIECAAAECBAgQIECAAAECBJpUQNBlaBvb3t4eP/3pT4d20SFerRFBl6effjpmz54du3fvLqr2DW94Q6xcuXJAO0gBkxkzZsRLL71U9Hy58Mo999xTeM/BpxOlQEMKNjT6ynPQZbjtOjs7Y/v27UUtesUrXlE4iefVr371gFu3bdu2mDVrVvT09AzZTA64GA8SGAYBQZdhQPdKAgQIECBAgAABAgQIECBAgAABAgQIECBAgAABAgQIECBAgAABAgQIECBAgACBwQsIugzesO8K06ZNi/SH+1m+GhF0efDBB2PJkiUlQZMLLrgg5s6dOyCOesIj5U5ASaevLFy4MKZMmTKg99fzUD211rLuoTzRZTjtGjGL+30rnTJ0zDHHxNe+9rVIoTQXgWYWEHRp5u7aGwECBAgQIECAAAECBAgQIECAAAECBAgQIECAAAECBAgQIECAAAECBAgQIECgiQUqBV02bNjQxLuuf2tf//rX4zvf+U7VB/MQckkbaES44N57743ly5eXBF3ql+7/ieOOOy7Wrl1bdOOKFSsinUzS9xoxYkSkn59yyin9LzrIO/IcdBlOu0afujJ9+vRI7+h7jRo1qnBazLhx4wbZdY8TyLaAoEu2+6M6AgQIECBAgAABAgQIECBAgAABAgQIECBAgAABAgQIECBAgAABAgQIECBAgACBCgKCLv2PRjOFXNJuGxF0ufvuu+Mb3/hG/5hDcMf48eMj9aTvNX/+/Ni8eXPRzwRd/sdxySWXRFdXV1n94bR78sknCyf+7N27t6i2yZMnx7JlywY9LeX2JugyaFYL5ERA0CUnjVImAQIECBAgQIAAAQIECBAgQIAAAQIECBAgQIAAAQIECBAgQIAAAQIECBAgQIBAsYCgS/WJaLaQS9ptI4Iud955Z/zgBz84JJ+XoEvlE2oqnawj6PK/0RR0OSSfqZdkQEDQJQNNUAIBAgQIECBAgAABAgQIECBAgAABAgQIECBAgAABAgQIECBAgAABAgQIECBAgED9AoIulc2aMeSSdivoUv930t8TlUwHejJJueBQLSfUCLoUd+rKK6+MP/3pT0U/FHTpb5r9vlkEBF2apZP2QYAAAQIECBAgQIAAAQIECBAgQIAAAQIECBAgQIAAAQIECBAgQIAAAQIECBBoMQFBl/INb9aQS9ptI4Iu99xzT6xcuTJ6e3uLQFPQ46STThrSr+rEE0+Miy++uGjNNWvWxPr164t+VkswZKgKy3PQZTjttm3bFrNmzYqenp6SuVm2bNmg29PZ2Rnbt28vWkfQZdCsFsiJgKBLThqlTAIECBAgQIAAAQIECBAgQIAAAQIECBAgQIAAAQIECBAgQIAAAQIECBAgQIAAgWIBQZfSiWjmkEvabSOCLuVOEmlra4t0osYFF1zQ8M+u3Ako7e3tsXTp0khhm0ZfeQ66DKddJbfjjjsu1q5dO6i2dXd3R1dXVzz//PNF64wdO7awdkdHx6DW9zCBrAsIumS9Q+ojQIAAAQIECBAgQIAAAQIECBAgQIAAAQIECBAgQIAAAQIECBAgQIAAAQIECBAoKyDoUszS7CGXtNtGBF22bNkSV111Vezbt68IdOrUqTFz5syGf33DHbTJc9BluO3KnboyevTouOOOO+Koo44a8Ow8/fTTMXv27Ni9e3fRGumEodtuu23A63qQQF4EBF3y0il1EiBAgAABAgQIECBAgAABAgQIECBAgAABAgQIECBAgAABAgQIECBAgAABAgQIFAkIuvyPoxVCLmm3jQi6bNu2LWbNmhU9PT1F8/WGN7whVq5c2fCvrlLQJp0mM3fu3Ia/P89Bl+G2W7RoUTz88MNFPRqK03jKBXjSSw7VTDR86LyAQD8Cgi5GhAABAgQIECBAgAABAgQIECBAgAABAgQIECBAgAABAgQIECBAgAABAgQIECBAIJcCgi7/r22tEnJJe21E0CWtO3369EiBl75XR0dHrFmzJsaPH9/Q76O7uzu6urri+eefL3rPscceG2vXro0UnKj3SmsuWbIknn322QOPtrW1xeWXXx7nnXde0XJ5DroMt9369esLM3LwdfHFF8ecOXPqbduB++fPnx+bN28uej71b+HChTFlypQBr+tBAnkREHTJS6fUSYAAAQIECBAgQIAAAQIECBAgQIAAAQIECBAgQIAAAQIECBAgQIAAAQIECBAgUCQg6NJaIZfU/EYFXW699db42c9+VvKFTZ06NWbOnNnwL69csCEFXG688cY444wz6n5/Cklce+21sW/fvgPPpqDE1VdfHe9+97uL1stz0CVtZDjtKp0GdOSRRxZCSmPGjKm7d1u3bo1Pf/rTJScMDWbNuovwAIFhFhB0GeYGeD0BAgQIECBAgAABAgQIECBAgAABAgQIECBAgAABAgQIECBAgAABAgQIECBAgMDABFo96NJKJ7nsn5BGBV2eeuqpuPLKK2PPnj1Fw3jEEUfEqlWr4vjjjx/QkH7rW9+KdDLMhz70oarP33fffbFs2bLo7e0tum/y5MmFn9d7LV++PDZu3Fiyl6985Stx3HHHFf0870GX4bRLkFdddVU88cQTJS1KPf/kJz9Zb+ti6dKlcf/995c89453vKMQXnIRaAUBQZdW6LI9EiBAgAABAgQIECBAgAABAgQIECBAgAABAgQIECBAgAABAgQIECBAgAABAgSaUKCVgy6tGHJJI9yooEtau9zJIOnnEyZMKIRdUmClnmvDhg2RTopJ4ZVzzjknFi5cGCNHjiy7xK5du2LGjBmxY8eOot+nU1jmzJkTlWa93GKPPvpoLFiwoCS0M3HixLjllltKHsl70GU47RLm73//+4J339Nz0s9Tr9OJPJMmTap5bPrOTN+HDjvssFi5cmWcfPLJNa/lRgJ5FhB0yXP31E6AAAECBAgQIECAAAECBAgQIECAAAECBAgQIECAAAECBAgQIECAAAECBAgQaGGBVg26tGrIJY16I4Muf/nLXwqnuuzevbvkq0onuqxYsSLGjBnT7xeXAg9r166NH/7wh0UntIwbNy7SSSvjx48vu8a9995b+P3Bp7qkwMQXvvCFOOuss/p995NPPhnXXHNNvPjii0X3tre3x+LFi8uukfegS9rocNntR04hpkceeaSkP+lEoJtuuilOPfXUfnv34IMPFoIxe/fuLbn3/PPPj89+9rP9ruEGAs0iIOjSLJ20DwIECBAgQIAAAQIECBAgQIAAAQIECBAgQIAAAQIECBAgQIAAAQIECBAgQIBAiwm0YtCllUMuabwbGXRJ699xxx2xbt26sl9SOlXjsssuiw996EMVT2ZJQZNly5bFM888U7JGCsmsWbMmUuCl3JUCMikw8bvf/a7k1+lklxR2+NSnPlX2ZJk9e/bEnXfeGT/60Y9KgjJpsbPPPjuWLFlS9r3NEHQZLrv9oMlw5syZ0d3dXbZ3F154YVxxxRVl5yadSPOVr3ylENY5OOSUFjv22GPjtttuq/tEoRb734HtNpmAoEuTNdR2CBAgQIAAAQIECBAgQLIvHqQAACAASURBVIAAAQIECBAgQIAAAQIECBAgQIAAAQIECBAgQIAAAQKtItBqQZef//zncfPNN1dt77Rp06Kzs7NpR6DRQZcUmLjuuuvKns6xHzWFTlJYJZ3Sccwxx0QKKjz++OOxbdu2SIGTclc6lSWd1jFp0qSqvdm+fXvMnj07XnjhhYr3vepVr4rTTz+98O7//Oc/8dhjj8WOHTvKhiTSIhMmTIhVq1ZVDEo0Q9Al7XM47Po26dFHH40FCxZUnIE0N0cffXShd6mHzz77bKF3qYeVrnpOhGnaj97GWlJA0KUl227TBAgQIECAAAECBAgQIECAAAECBAgQIECAAAECBAgQIECAAAECBAgQIECAAIH8C7Ra0GXq1KnR09NTsXHNHnJJG2900CW9I4Vd0uknDz300JB8JOkkmOuvvz7OOuusmtarJbBR00IRhTDMypUrY+zYsRUfaZagS9rgobY7GDWFXa699trYvXt3rS2qeJ+Qy6AJLZBjAUGXHDdP6QQIECBAgAABAgQIECBAgAABAgQIECBAgAABAgQIECBAgAABAgQIECBAgACBVhZotaBLpf2mGWiFkEva56EIuuz/ptatWxdf/epXY+/evQP+zNLJL1/84hfj+OOPr2uN7u7u+PznPx9//vOf63qu780pWLNo0aKKJ7nsv7eZgi5pT4fSrlxztm7dGvPmzSvM6kCvE044IW666aaqAaWBru05AnkQEHTJQ5fUSIAAAQIECBAgQIAAAQIECBAgQIAAAQIECBAgQIAAAQIECBAgQIAAAQIECBAgUCLQakGXD37wg/Hyyy+XOLRKyCVt/FAGXdL7nn322UJQ5bHHHove3t6av8KRI0fGxz/+8fjwhz8c7e3tNT938I0PPPBAfOlLX4pdu3bVvEYK1yxcuDAmTpxY0zPNFnTZv+lDYVcJOJ0K9P3vfz+++c1vxp49e2rqQ7qpo6MjZsyYERdeeOGg5qbmF7qRQEYFBF0y2hhlESBAgAABAgQIECBAgAABAgQIECBAgAABAgQIECBAgAABAgQIECBAgAABAgQIVBdotaBL0ui757a2tvjoRz8anZ2dRqXBAilo8otf/CJ+/OMfRzqx4+DwQgqzHH744XH66acXepL+HUzA5eDtPP744/Htb387/vjHP8ZLL70UKUix/0pzMGrUqHjrW99aCNfUe3pMg+mGffnhtEt9SiGp7373u4V/e3p6igJT+3v3xje+MT72sY/FaaedNuxeCiCQBQFBlyx0QQ0ECBAgQIAAAQIECBAgQIAAAQIECBAgQIAAAQIECBAgQIAAAQIECBAgQIAAAQJ1C7Ri0CUhpRM+du7cGUuXLq3bzAMECBAgQCDrAoIuWe+Q+ggQIECAAAECBAgQIECAAAECBAgQIECAAAECBAgQIECAAAECBAgQIECAAAECBMoKtGrQxTgQIECAAIFmFhB0aebu2hsBAgQIECBAgAABAgQIECBAgAABAgQIECBAgAABAgQIECBAgAABAgQIECBAoIkFBF2auLm2RoAAAQItKyDo0rKtt3ECBAgQIECAAAECBAgQIECAAAECBAgQIECAAAECBAgQIECAAAECBAgQIECAQL4FBF3y3T/VEyBAgACBcgKCLuaCAAECBAgQIECAAAECBAgQIECAAAECBAgQIECAAAECBAgQIECAAAECBAgQIEAglwKCLrlsm6IJECBAgEBVAUEXA0KAAAECBAgQIECAAAECBAgQIECAAAECBAgQIECAAAECBAgQIECAAAECBAgQIJBLAUGXXLZN0QQIECBAoKqAoIsBIUCAAAECBAgQIECAAAECBAgQIECAAAECBAgQIECAAAECBAgQIECAAAECBAgQyKWAoEsu26ZoAgQIECBQVUDQxYAQIECAAAECBAgQIECAAAECBAgQIECAAAECBAgQIECAAAECBAgQIECAAAECBAjkUkDQJZdtUzQBAgQIEKgqIOhiQAgQIECAAAECBAgQIECAAAECBAgQIECAAAECBAgQIECAAAECBAgQIECAAAECBHIpIOiSy7YpmgABAgQIVBUQdDEgBAgQIECAAAECBAgQIECAAAECBAgQIECAAAECBAgQIECAAAECBAgQIECAAAECuRQQdMll2xRNgAABAgSqCgi6GBACBAgQIECAAAECBAgQIECAAAECBAgQIECAAAECBAgQIECAAAECBAgQIECAAIFcCgi65LJtiiZAgAABAlUFBF0MCAECBAgQIECAAAECBAgQIECAAAECBAgQIECAAAECBAgQIECAAAECBAgQIECAQC4FBF1y2TZFEyBAgACBqgKCLgaEAAECBAgQIECAAAECBAgQIECAAAECBAgQIECAAAECBAgQIECAAAECBAgQIEAglwKCLrlsm6IJECBAgEBVAUEXA0KAAAECBAgQIECAAAECBAgQIECAAAECBAgQIECAAAECBAgQIECAAAECBAgQIJBLAUGXXLZN0QQIECBAoKqAoIsBIUCAAAECBAgQIECAAAECBAgQIECAAAECBAgQIECAAAECBAgQIECAAAECBAgQyKWAoEsu26ZoAgQIECBQVUDQxYAQIECAAAECBAgQIECAAAECBAgQIECAAAECBAgQIECAAAECBAgQIECAAAECBAjkUkDQJZdtUzQBAgQIEKgqIOhiQAgQIECAAAECBAgQIECAAAECBAgQIECAAAECBAgQIECAAAECBAgQIECAAAECBHIpIOiSy7YpmgABAgQIVBUQdDEgBAgQIECAAAECBAgQIECAAAECBAgQIECAAAECBAgQIECAAAECBAgQIECAAAECuRQQdMll2xRNgAABAgSqCgi6GBACBAgQIECAAAECBAgQIECAAAECBAgQIECAAAECBAgQIECAAAECBAgQIECAAIFcCgi65LJtiiZAgAABAlUFBF0MCAECBAgQIECAAAECBAgQIECAAAECBAgQIECAAAECBAgQIECAAAECBAgQIECAQC4FBF1y2TZFEyBAgACBqgKCLgaEAAECBAgQIECAAAECBAgQIECAAAECBAgQIECAAAECBAgQIECAAAECBAgQIEAglwKCLrlsm6IJECBAgEBVAUEXA0KAAAECBAgQIECAAAECBAgQIECAAAECBAgQIECAAAECBAgQIECAAAECBAgQIJBLAUGXXLZN0QQIECBAoKqAoIsBIUCAAAECBAgQIECAAAECBAgQIECAAAECBAgQIECAAAECBAgQIECAAAECBAgQyKWAoEsu26ZoAgQIECBQVUDQxYAQIECAAAECBAgQIECAAAECBAgQIECAAAECBAgQIECAAAECBAgQIECAAAECBAjkUkDQJZdtUzQBAgQIEKgqIOhiQAgQIECAAAECBAgQIECAAAECBAgQIECAAAECBAgQIECAAAECBAgQIECAAAECBHIpIOiSy7YpmgABAgQIVBUQdDEgBAgQIECAAAECBAgQIECAAAECBAgQIECAAAECBAgQIECAAAECBAgQIECAAAECuRQQdMll2xRNgAABAgSqCgi6GBACBAgQIECAAAECBAgQIECAAAECBAgQIECAAAECBAgQIECAAAECBAgQIECAAIFcCgi65LJtiiZAgAABAlUFBF0MCAECBAgQIECAAAECBAgQIECAAAECBAgQIECAAAECBAgQIECAAAECBAgQIECAQC4FBF1y2TZFEyBAgACBqgKCLgaEAAECBAgQIECAAAECBAgQIECAAAECBAgQIECAAAECBAgQIECAAAECBAgQIEAglwKCLrlsm6IJECBAgEBVAUEXA0KAAAECBAgQIECAAAECBAgQIECAAAECBAgQIECAAAECBAgQIECAAAECBAgQIJBLAUGXXLZN0QQIECBAoKqAoIsBIUCAAAECBAgQIECAAAECBAgQIECAAAECBAgQIECAAAECBAgQIECAAAECBAgQyKWAoEsu26ZoAgQIECBQVUDQxYAQIECAAAECBAgQIECAAAECBAgQIECAAAECBAgQIECAAAECBAgQIECAAAECBAjkUkDQJZdtUzQBAgQIEKgqIOhiQAgQIECAAAECBAgQIECAAAECBAgQIECAAAECBAgQIECAAAECBAgQIECAAAECBHIpIOiSy7YpmgABAgQIVBUQdDEgBAgQIECAAAECBAgQIECAAAECBAgQIECAAAECBAgQIECAAAECBAgQIECAAAECuRQQdMll2xRNgAABAgSqCgi6GBACBAgQIECAAAECBAgQIECAAAECBAgQIECAAAECBAgQIECAAAECBAgQIECAAIFcCgi65LJtiiZAgAABAlUFBF0MCAECBAgQIECAAAECBAgQIECAAAECBAgQIECAAAECBAgQIECAAAECBAgQIECAQC4FBF1y2TZFEyBAgACBqgKCLgaEAAECBAgQIECAAAECBAgQIECAAAECBAgQIECAAAECBAgQIECAAAECBAgQIEAglwKCLrlsm6IJECBAgEBVAUEXA0KAAAECBAgQIECAAAECBAgQIECAAAECBAgQIECAAIEWF9i+fXt861vfit/85jfxwgsvxL59+w6ItLW1xWGHHRbHH398nHvuufGBD3wgxowZ0+Jitk+AAAECBAgQIECAQFYEBF2y0gl1ECBAgACBoRMQdBk6SysRIECAAAECBAgQIECAAAECBAgQIECAAAECBAgQaEqB+fPnx+bNm4v2NmrUqLj99ttj3LhxTbnnVtnUs88+GwsXLoynn366ri0fccQRMWXKlJgxY0aMHTu2rmfd3DoCd9xxR6xbt65kwyk8NWfOnKj0B4mtI2SnBAgQIECAAAECQyEg6DIUitYgQIAAAQLZEhB0yVY/VEOAAAECBAgQIECAAAECBAgQIECAAAECBAgQIFCnQAphpD+0nzdvXp1Pur1WAUGXWqUOzX3ptJWtW7fG7t27Y8KECdHR0TGgF//kJz+J1atXR29v74Ceb29vj1tuuSVOPfXUAT3voeER+Oc//1k4tec1r3lNQ0/m2bJlS1x99dWxZ8+eko1OnTo1Zs6cOTwA3kqAAAECBAgQINB0AoIuTddSGyJAgAABAiHoYggIECBAgAABAgQIECBAgAABAgQIECBAgAABAgRyK9D3j1nSH91/5CMfic7Oztzup2/haR/bt28v2suIESNixYoVccoppxzSPQq6HFLuqi979NFH49prry2EXPZfAwkNbNiwIW699dYBh1zSu0ePHh3pxI6jjjoqO0AqqSiQ/nsye/bsQshl/3X22WfHDTfcEOm/n0N57dq1q3Biy9///veSZQcyr0NZm7UIECBAgAABAgSaT0DQpfl6akcECBAgQEDQxQwQIECAAAECBAgQIECAAAECBAgQIECAAAECBAjkUuCyyy6L5557rqT2adOmNUXYRdAll2PZ0KK7u7tjxowZ8e9//7voPSmkcN1118U555xT0/v/8pe/xJVXXlkUlqnpwYNuOumkk+K2224byKOeGQaBK664IlLvD76mT58eH/7wh4e0ohSAWrduXcmaZ555ZixZsmTIgzVDWrzFCBAgQIAAAQIEcicg6JK7limYAAECBAj0KyDo0i+RGwgQIECAAAECBAgQIECAAAECBAgQIECAAAECBLIoUOkPWVKtzRB2EXTJ4tQNb01PPvlkzJ07N/bu3VtSyCWXXBJdXV01FXjVVVfFE088Ufbe1772tTFr1qx485vfHCNHjjxwTzqh4w9/+ENs3Lgxfvvb30ZPT0+ce+65sWDBgpre6abhFUihwBSSevHFF0sKmTx5cixbtmzICtyyZUtcffXVsWfPnqI1J0yYEKtWrYqOjo4he5eFCBAgQIAAAQIECCQBQRdzQIAAAQIEmk9A0KX5empHBAgQIECAAAECBAgQIECAAAECBAgQIECAAIGWELj00ktLTrbou/G8h10EXZpnjCsFVOoNGDz11FPxmc98pmzQpdZ5T2uk01wODiG0tbXF5ZdfHum7quXauXNnYY1jjjmmltvdM8wC6RSgT37yk/Hf//63pJK3vOUtsXjx4iGpMAWi5syZE3//+9+L1hs9enSsXr06xo8fPyTvsQgBAgQIECBAgACBvgKCLuaBAAECBAg0n4CgS/P11I4IECBAgAABAgQIECBAgAABAgQIECBAgMD/sXcn0FKUZ/7HHza5sijrJYgiEAaChrAm+UtQEziAh6ORAySCRlQuhEWQNWDYVNYElUX2ADeoM6JRHDLiAgZychAYE0UYBg1kwiougIBsApfr/Z+nPE16qepaurq7uutb58yJw616630/79u3q+q+v3oRQCAUAlu3brWdnO108n8QwQi6BLFXvNXJr6CLVYhAV1556qmnpHnz5rYVXL16tTz33HMJ+7Vq1Upmzpwp5cuXty2DHXJTYNKkSfL+++/HVF4DTmPGjJHOnTv70qgVK1bImjVrYsrSkMv8+fOlQYMGvpyDQhBAAAEEEEAAAQQQiBcg6MKYQAABBBBAIP8ECLrkX5/SIgQQQAABBBBAAAEEEEAAAQQQQAABBBBAAAEEEEAgNALPPvusvPjii0nbm6thF4Iu+TOM/Qq6qMjRo0dl7NixcuzYMQOocuXKMmrUKLn99tsdgU2ePFnee++9mH017KAhiA4dOjgqg51yU0CDUuPHj5e9e/caDahQoYKxgs99993nS4P27NljjM3o1YI0hKUBqpYtW/pyDgpBAAEEEEAAAQQQQMBMgKAL4wIBBBBAAIH8EyDokn99SosQQAABBBBAAAEEEEAAAQQQQAABBBBAAAEEEEAAgVAJ5GvYhaBL/gxjP4MuqaqYjaurr75ali9fLrVr1061eI4PsYCOIV1p68SJE0bYpaysTIYPHy5Wkw5DTEXTEUAAAQQQQAABBHwWIOjiMyjFIYAAAgggEAABgi4B6ASqgAACCCCAAAIIIIAAAggggAACCCCAAAIIIIAAAgggkJpAPoZdCLqkNiaCdHTQgy41a9aU4uJiKSgoCBIbdUEAAQQQQAABBBBAAAEEHAkQdHHExE4IIIAAAgjklABBl5zqLiqLAAIIIIAAAggggAACCCCAAAIIIIAAAggggAACCCBgJZBvYReCLvkz1oMedCksLBT9/LAhgAACCCCAAAIIIIAAArkoQNAlF3uNOiOAAAIIIJBcgKALIwQBBBBAAAEEEEAAAQQQQAABBBBAAAEEEEAAAQQQQCBvBPIp7ELQJW+GpRB0yZ++pCUIIIAAAggggAACCCAQPAGCLsHrE2qEAAIIIIBAqgIEXVIV5HgEEEAAAQQQQAABBBBAAAEEEEAAAQQQQAABBBBAAIFACeRL2IWgS6CGVUqVIeiSEh8HI4AAAggggAACCCCAAAJJBQi6MEAQQAABBBDIPwGCLvnXp7QIAQQQQAABBBBAAAEEEEAAAQQQQAABBBBAAAEEEAi9QD6EXdIRdLl8+bJs2LBBXn31Vfnss8+ktLT0ylgpV66cVKlSRb7//e/LL37xC2nQoMGVn/3617+WHTt2xIwr3Xf58uVSq1YtT+Pt66+/lvfee0/+4z/+Qw4cOCCXLl2KKadixYpGHX76059K165dRf9/N9uJEydk4MCBcv78+ZjDevfuLUVFRVf+LVKP559/3qiHGkVvet5GjRrJ/fffL+3bt5fy5csnrYZZv7mpt+4bX8fo483Kt+qLVOuiY2LUqFHSpUuXmCa4qYPTtqv7n//8Z1m3bp3RDyUlJVJWVnblcHW/9tprpWPHjoZPYWGh06Jt97tw4YJs3LhRXnvtNTly5EjCGFCHypUry8033yz33HOP8b9248D2pHE7ZKL9Zp/jChUqyLx586Rp06Zuq3xl/3379snLL78sf/vb3+Srr74S/UxFtoidfob69u3r6DNkVRGzwJjZGLX7PVepUiWjD/X33E033eS53RyIAAIIIIAAAgggEBwBgi7B6QtqggACCCCAgF8CBF38kqQcBBBAAAEEEEAAAQQQQAABBBBAAAEEEEAAAQQQQACBQAnketjF76DLmjVrZNWqVQmT+K06rWHDhjJ9+nSpW7eu+Bl00Unwb731lvzud7+TixcvOhozGiro1q2bDB061HHgxUnQ5Y9//KMUFxcnhGysKqWBkscff1xatmxpWe9UwyVacJiCLhpKWLx4saxfvz4mIGE3MOrVqyfjx4+XFi1a2O1q+fNjx47J7NmzZffu3TGhGrsCNfTyy1/+Uu64446UAy+ZbL/fQZctW7YYIZmzZ8/akV35uQbHNLz20EMPOf4sRw62C7ro7xYN32lgKTrEl6xyderUkd/85jcxwT7HjWFHBBBAAAEEEEAAgcAIEHQJTFdQEQQQQAABBHwTIOjiGyUFIYAAAggggAACCCCAAAIIIIAAAggggAACCCCAAAIIBE0gl8MufgVddLWKyZMny//+7/+67h5d7WH06NHy9ttv+7Kiy8mTJ41wwuHDh13XRQ+oWrWqMSndyeoTyYIu9913n2cTXUFi5MiRxiozZhtBF+cr/OzatUumTJkiOka9bNoX3bt3NwJQblZY0UCEhr5eeeUVVwGX+Dp+97vflWnTpklBQYGX6kum2+9X0EWDLY8++qj885//9NRuPUhX59EgnZPPcuQkyYIuutqSrj70+eefu66TrvAyY8aMpAE214VyAAIIIIAAAggggEBGBQi6ZJSbkyGAAAIIIJARAYIuGWHmJAgggAACCCCAAAIIIIAAAggggAACCCCAAAIIIIAAAtkSyNWwix9BFw0QjBkzRvbt2+eZX8ME1atXl9OnT8eUoaub6OoJtWo5CzboJHUNuZw/f95zXfRAXU3jt7/9rTRv3jxpOVZBlx49eshf//pX+eSTTzzXQ1elmDlzpunEeIIuzsbDhg0bjNVAysrKPPdD5MB27drJ1KlTHYVddAUVDdd88MEHKZ9XC7juuutk0aJFrsMu2Wi/H0GXo0ePyrBhw+TMmTMp+2mQbsKECdKhQwdHZVkFXfr162eEls6dO+eoHLOdNESnKwsVFhZ6LoMDEUAAAQQQQAABBLInQNAle/acGQEEEEAAgXQJEHRJlyzlIoAAAggggAACCCCAAAIIIIAAAggggAACCCCAAAIIBEYgF8MufgRdJk2aJO+//37SftAJ3rq6gm5ffvml48niboIuOjleV92wmoiuq3HUr19fdIWMixcvyt///nfRY3TlDbPNyaR0q6CLhlQ07BC/6aoOtWvXNsISWgddfcbq/Hpso0aNjIBD/EoiuqJEfAjg0KFD8vTTTyeUp2EdDQ3Eb9/61rekWrVqpm03GxdWfWFWl8cee0zUJnrTsNITTzyRcD5tmwY54lcscVMHs0bYhTz0vHXq1DFW+6hZs6YxHj7++GOjX6w2DTANGjQo6VjX/tTPRLKQi56vVatWVz4Tx44dk927dxufDautY8eOMnHiRMe/77LV/lSDLnafYwXQz+YNN9xgBNF03GvILpldstBYPKhZ0EX30cBMaWlpgr+O20gQT3/3aFgvWbDKbT867nB2RAABBBBAAAEEEEi7AEGXtBNzAgQQQAABBDIuQNAl4+ScEAEEEEAAAQQQQAABBBBAAAEEEEAAAQQQQAABBBBAIBsCuRZ2STXosnHjRiNcYTaxWyeG33vvvfLzn/9cdKJ59KYhkDfeeEOKi4uTBgucBl10VZmHH37YdAUVrcf9998vP/vZzxICIxpKePnll+X55583ncSuq3hMnz7dcihZBV3iD9BQg640owGH+G3nzp0ya9Ys04n6utKNhiacrEZhNUG/devWRvlutlRDJmbH6yoW+vlwuqVSh2RhiauuusoIq9xxxx2mq7OoowZyjh8/nlBV7Q9dvahz586WzUj2mUg2DrRADbyMHTvWCGDFb/oZ0lWGbrrpJlvCbLY/laCLfo6HDx9uBI7MtmR+euzSpUtFAz5mv4+cBNf0nFafo+j66Djo2rWrDB48OCGgpb9TNm/eLHPmzJFLly4lNEPDbgsXLpSGDRva9iM7IIAAAggggAACCARLgKBLsPqD2iCAAAIIIOCHAEEXPxQpAwEEEEAAAQQQQAABBBBAAAEEEEAAAQQQQAABBBBAICcEcinskkrQRSeWFxUVJazcoZ2kk8rnz58vDRo0SNpnWsaECRPko48+Mt3PadBFVz1Zt25dQhlO67Fr1y6jHvGrsOiqHzNnzjRW3zDb7IIulStXlmnTpknLli1tHayCOrfeeqtRN7uNoMu/hMzCFvrTunXrGuPSLHAU7athhSlTppiuVKSrwCxfvjwh4KDH63geOHCgaUjGyWowkTJSHQvZar/WP5WgywsvvGCEzuI3DZboak133nmn3cdA9LM8efJk0wCdfo718xy/QlJ0oXZBFx07Tz75pO3vtmRho379+knfvn1t28IOCCCAAAIIIIAAAsESIOgSrP6gNggggAACCPghQNDFD0XKQAABBBBAAAEEEEAAAQQQQAABBBBAAAEEEEAAAQQQyBmBXAm7pBJ00WCJBkziN12xQMMEjRs3dtRfyVZjcRJ0OXLkiLGay8WLF2POpytg6KR2u5BJ5CBdYUZXWohfDaJFixbG6gxmW7Kgi9vzb9++3ZigryGL6E3DGatWrUo6OV/3J+jyjZqukKPBoHhHpyt6ROz1eB1XBw4ciOkPDV1omEMDSPHbjh07ZOLEiQnnbt68uTGGkgUsosv68MMPjRWA4oNXGrLQVZAKCgosP1vZbL9WymvQxeqzpN66yovVpEIzCKvgmpalY6Njx46WfsmCLm7H0KuvvmqEouI3/Z00e/ZsR78f2QkBBBBAAAEEEEAgOAIEXYLTF9QEAQQQQAABvwQIuvglSTkIIIAAAggggAACCCCAAAIIIIAAAggggAACCCCAQAAE5s6dKxs2bAhATXK/Cn369BENm2Rr8xp00RDA4MGD5fDhwwlVv//+++Xee+911SSrsIqToMuCBQtEQyrxFzoOPwAAIABJREFUm9MVNCLHWbVJQwXLli2TwsLChHMkm5w/bNgw6d69u2MHDfz0799fTp48GXOMEwM9gKDLN2xTp06Vbdu2JbjrSis9e/Z03B+6o1XgxGqVHbOAm4YrRowYId26dXN1bv18HTx4MOYYDZFpGKthw4aWZWWz/Vopr0EXXclFV3SJ35yswmKGsWLFClmzZk3Cj5IF15J9jipUqCCzZs1yHJzTsj799FMZMmRIQghPf5foWMmHjeuB9PVi165dZdSoUek7ASUjgAACCCCAgGsBgi6uyTgAAQQQQACBwAsQdAl8F1FBBBBAAAEEEEAAAQQQQAABBBBAAAEEEEAAAQQQQMCZgJOVSpyVxF4qoJPgzUIamdLxGnQ5dOiQaJCjpKQkpqrVq1c3VpyoVq2a6yaYTZC3C3mcPXvWCIecOXPGl3qYrVKjfaSTjbt06ZLQJqugyw033CBLly51vIJHpGCvIQE9nqCLiFV/1KlTx1hZI9lKKFYD1ixwYrXKzt69e2XTpk0xRWlAQgNPDRo0cPWZmDdvnqxfvz6hLP33pk2bmpaV7fZrpbyMYQ15aRDp+PHjMe3SVZF0dagmTZq4stOdtcyioiJjTERvdmVafY5uueUWmTJliut6mP2Otfu95vokWTqA64H0w2c7DJv+FnIGBBBAAAEEckuAoEtu9Re1RQABBBBAwIkAQRcnSuyDAAIIIIAAAggggAACCCCAAAIIIIAAAggggAACCOSAgE7YLisry4Ga5k4V27ZtKzNmzMhKhb0GXdauXWuschK/6aoVI0eO9NQWL0GXrVu3yvTp0xPGpNWKG3YVs1qBwao8q2BB69atjdUf3G5qqrbRmwYlkoUbIvsSdBGxGg/6e2v48OFuu8PYf+XKlfLKK6/EHJuJoILZee3GQhDa7yXosnPnTpkwYYLoqkrRW7NmzYygi9fNapWYfv36Sd++fU2Ltfoc9e7d2wjOuN3GjRsnu3btyvj4cVtPL/tzPeBFzd0x2Q7DuqsteyOAAAIIIJD/AgRd8r+PaSECCCCAQPgECLqEr89pMQIIIIAAAggggAACCCCAAAIIIIAAAggggAACCOSpgNXEjjxtbkaa9ZOf/ER0MnQ2Nq9Bl5kzZ8rmzZtjqqwTcidNmiQdOnTw1BQvQRezVS9SqYdOtH/wwQfl2LFjMW248cYbjRVa4je/gy5ewg2ROhF0ESN8FR8USmU8qO2RI0eMVZdKS0uvdL+uWNSjRw9PKxc5/XB4GQtBaL+XoMvq1avlueeeS6BJFkhx4qgr7IwePTqm7/S4li1byuzZs02L8Dvo4uX3mpO2BWEfrgcy0wtvvvlmZk7EWRBAAAEEEEDAVoCgiy0ROyCAAAIIIJBzAgRdcq7LqDACCCCAAAIIIIAAAggggAACCCCAAAIIIIAAAgggYC7AxFZ/R0b58uXl9ddf97dQF6V5Dbr0799fdPWT6K1y5cqyZMkSqV+/vosa/GtXLxPCBw8eLAcPHvS1HmYrMFxzzTXGyh4acIjeCLqYd7XZuCosLJRnn33W8dgwK8NuJRWzvkt1XDqusM87egm6BKH9XoIuZsfo78Y5c+ZI8+bNPcteuHBB9HfVyZMnY8qoWbOmFBcXS0FBQULZBF2cc8+dO1c2bNjg/AD29CRA0MUTGwchgAACCCCQFgGCLmlhpVAEEEAAAQSyKkDQJav8nBwBBBBAAAEEEEAAAQQQQAABBBBAAAEEEEAAAQQQ8E+AoIt/llpSnz59RCf0Z2vzEnSxmjxuFQZx2ja3QZezZ89KUVGRnD59OuYUySaxO6mLm3oQdDEXzVbQxey8qY5LJ2PGyT46VtavX2+shKSrxFy+fFl0BSE3W4UKFURXMWratKnpYUFov5egi5dQk1O3ESNGiK7sEr1dffXVsnz5cqldu3ZCMQRdnMp+s5+G11566SUpKytzdyB7OxYg6OKYih0RQAABBBBIuwBBl7QTcwIEEEAAAQQyLkDQJePknBABBBBAAAEEEEAAAQQQQAABBBBAAAEEEEAAAQQQSI8AEzucuerk3xdffDHpztkOuWjlvARdrMIdblfsiMdxEzDRY63q4ayH3O2lAYNnnnlGmjRpEnMgQRdzx2wEXawCWKmOS3cjJXZvDbK89dZbsmrVKjlz5kwqRRnHJgu6BKX9boMuXlZdcQM5efJkee+992IOSeZI0MWNLvv6KcD1lZ+alIUAAggggEB6BPi+To8rpSKAAAIIIJBNAYIu2dTn3AgggAACCCCAAAIIIIAAAggggAACCCCAAAIIIICAjwJM7LDHzJWQi7bEz6BLs2bNZP78+fZAFnu4DbocOnRIhg0bJiUlJZ7P6fRAq4nxBF3MBbMRdElXAMvpGInfTwMTGrI4deqU1yISjksW0AhK+90GXdJd75UrV8orr7wSY0nQxbchSUE+CnB95SMmRSGAAAIIIJAmAb6v0wRLsQgggAACCGRRgKBLFvE5NQIIIIAAAggggAACCCCAAAIIIIAAAggggAACCCDgpwATO5Jr5lLIRVviZ9CldevWMmvWLM/DzW3QxWrlBc8VSHIgQReRKlWqyPLly6VWrVq2xGEPumzatEnmzJkjpaWltlblypWT8uXLJ+ynq8GUlZXF/DtBF1vOhB0Iurg344jsCHB9lR13zooAAggggIAbAb6v3WixLwIIIIAAArkhQNAlN/qJWiKAAAIIIIAAAggggAACCCCAAAIIIIAAAggggAACtgJM7LAmyrWQi7aEoIvtkDd2IOhC0MXZSBHZtWuXTJgwQS5fvpxwiIZarrvuOuncubN06tRJ6tWrZ1ms24BGuldGcdr+oK3oMm/ePFm/fn1M9VnRxWlvsl8mBbi+yqQ250IAAQQQQMCbAN/X3tw4CgEEEEAAgSALEHQJcu9QNwQQQAABBBBAAAEEEEAAAQQQQAABBBBAAAEEEEDAhQATO8yxcjHkoi3xM+hSv359KS4udjGaYnd1u6LLF198IQMHDpSvvvoqpqC6detKhw4dPNfD7MCrr75aevXqJdWqVYv5sVW4wOvqNm7DDdGVsVrhxktdzMZF0Fd00RVQHnzwQTl27FhMHxUWFop+PjOxXbhwQYqKikTHRfx2/fXXy8yZM0XHp5PN7VgIQvu1XW6DLmrWv39/OXnyZFr6zW19rD5HvXv3NvrW7eb295rb8tk/fwS4vsqfvqQlCCCAAAL5K8D3df72LS1DAAEEEAivAEGX8PY9LUcAAQQQQAABBBBAAAEEEEAAAQQQQAABBBBAAIE8E2BiR2KH5mrIRVviJehiNaFeJ/CvWrVKypcv72nUu50QbhUyadmypcyePdtTHdweRNDFXMxsXLkNnHgJ25gdU7NmTSOAVVBQ4LZ7Xe+/bt06WbRoUcJxbdq0kenTp7v6bLgNulh9njPZfq2D22CJVb2rVq0qK1askBo1arjuh+gDBg8eLAcPHowpo3LlyrJkyRLRcF78RtAlJW4OTkGA66sU8DgUAQQQQACBDAnwfZ0haE6DAAIIIIBABgUIumQQm1MhgAACCCCAAAIIIIAAAggggAACCCCAAAIIIIAAAukUYGJHrG4uh1y0JV6CLnqc2eRxXfVk+fLlUrt2bU9D0G3QJV2BGzeVJ+hirpWtoIvZGEp1XLoZD1ahCg2/NGjQwE1R4iXoku32awO9BF2sjnnmmWekSZMmrtyidz579qyxCsvp06djyrjmmmsM3/gVmnQngi6euTkwRQGur1IE5HAEEEAAAQQyIMD3dQaQOQUCCCCAAAIZFiDokmFwTocAAggggAACCCCAAAIIIIAAAggggAACCCCAAAIIpEuAiR3/ks31kIu2xGvQZebMmbJ58+aYYaYrucyYMUNat27tafi5DbroSUaMGCF79+6NOV+y1Ro8VSzJQQRdzHGyFXRZtmyZrF271tdx6XTMnDp1SgYMGCDnzp2LOaRZs2Yyf/58p8Vc2c9L0CWb7Y9U3EvQxep36aBBg6RHjx6u7SIH6O+G0aNHS2lpqeM+IejimZsDUxTg+ipFQA5HAAEEEEAgAwJ8X2cAmVMggAACCCCQYQGCLhkG53QIIIAAAggggAACCCCAAAIIIIAAAggggAACCCCAQLoEmNjxjWw+hFy0HV6DLhom0En18VuvXr2Myf5eNi9BF6t+ePjhh+XOO+/0Ug1XxxB0MefKVtBl69atMn36dCkrK4upWCrjcvv27fK73/1OSkpKrpRZvXp1mThxotStW/fKv+3bt08eeeSRhFCFBr9mzZrlalzpzl6CLtlsf6SBXoIuO3bsMDx1laborUWLFjJnzhzXdpEDVqxYIWvWrEk4vl+/ftK3b1/Tcgm6eObmwBQFuL5KEZDDEUAAAQQQyIAA39cZQOYUCCCAAAIIZFiAoEuGwTkdAggggAACCCCAAAIIIIAAAggggAACCCCAAAIIIJAuASZ25E/IRceI16DLoUOHZNiwYTGT/7W8OnXqyPLly6WgoMD1EBw3bpzs2rUr5rgqVaoY5dWqVcu0vJ07d8qECRMSJsjXr19fFi9e7KkebipO0MVcK1tBF6v+SGVczps3T9avXx/T0KpVq4qGKGrUqHHl360CEl6DLk899ZRs3Lgx5rwVKlQQrU/Tpk1N4bPZ/kiFvARdLly4IP3795eTJ0/GtKtixYrGajhNmjRx87E09tUyi4qKRE2iN7syCbq4puYAnwS4vvIJkmIQQAABBBBIowDf12nEpWgEEEAAAQSyJEDQJUvwnBYBBBBAAAEEEEAAAQQQQAABBBBAAAEEEEAAAQQQ8Fsg7BM78mUll8i48Bp00eNHjBghe/fuTRhiAwcOlJ49e7oaenv27JGxY8fK5cuXY46zC7roChCDBw+Ww4cP+1KPSCEauHnrrbdk+PDhScMyBF3MuzlbQRetzdSpU2Xbtm0xFStXrpyMGjVKunTp4mpcWoUlmjVrZgQwojerFV3q1asnxcXFUr58ecfn1vGnAa74z4Nd0CWb7Y80zkvQRY9dsGCBvPHGGwlG7dq1M1bpcbu98MIL8vzzzycc1qhRI1m0aJFlfxB0cSvN/n4JhP36yi9HykEAAQQQQCCdAnxfp1OXshFAAAEEEMiOAEGX7LhzVgQQQAABBBBAAAEEEEAAAQQQQAABBBBAAAEEEEDAd4EwT+zIt5CLDo5Ugi5vv/22zJ07V8rKymLGmYZTlixZIoWFhY7Gn4YJHn74Yfnkk08S9rcLuugBVvXQlRtmzpwpLVu2dFSPyE5Hjx6VoUOHyrlz56RmzZry5JNPSoMGDUzLCFLQxWqVHW3/7NmzXRmYjQsnfRE5STaDLlar/OgqLLrKj9NxqW1ZtmyZrF27NsFOx+udd94Z8++nTp2SAQMGGOMmetOAy7Rp06Rt27aO+iB6/MUfoGXNmTNHmjdvbllWttofqZDXoIu2e9CgQcZKLNGbhpQ0cGb13WMGYRUU0rI0QNSxY0dLP4IujoYpO6VBIMzXV2ngpEgEEEAAAQTSIsD3dVpYKRQBBBBAAIGsChB0ySo/J0cAAQQQQAABBBBAAAEEEEAAAQQQQAABBBBAAAEE/BMI68SOfAy56KhIJeiiE9I1EPLpp58mDLBq1arJvHnzLAMikQPOnj0r48aNk/3795sOUifhCl3VRYMHBw4cSCijUqVK8vjjjzsOGegE+cmTJ8vFixevlKWraIwePVo6deqUUH6Qgi5Wdalevbqxooj2idMtl4Mu2kazsIX+e/369eWZZ55xZLF69WpjRZD4IFetWrVk5cqVpiv96Dj56KOPEpidhmy2bNlihJIuXbpk2lVOV6bJVvut7J2sRKPHrlixQtasWZPQ9mSfwfidNagyfvx4OX/+fEI5GhDSoFCy1XUIujj9LcF+fguE9frKb0fKQwABBBBAIJ0CfF+nU5eyEUAAAQQQyI4AQZfsuHNWBBBAAAEEEEAAAQQQQAABBBBAAAEEEEAAAQQQQMB3gTBO7MjXkIsOjlSCLnr89u3bjWCIhk3iN52cfu+998rPf/5z0dVVorfLly/LG2+8YQQwokMl8WU4CbroMXv27JGxY8eKlhu/aTigffv2MmrUKGOFFrNNAzeLFi2Sv/zlLwnBBj1+zJgx0rlz54RDgxR00cr179/fNHikq48MGTIk6QT/6MbletAl2aoolStXNsbCrbfeaupx7NgxYwWWf/zjH6ZjyWos6M6bN2+WWbNmJYwh/ZnV50E/O9u2bZPf/e53ovVOtulYHDFihHTr1i3pftlqv1bK64oueqyG53T1lo8//ti0fW3atDFWZDELbeln/w9/+IO88MILUlpamnC805WmCLr4ftlAgQ4Fwnh95ZCG3RBAAAEEEAiMAN/XgekKKoIAAggggIBvAgRdfKOkIAQQQAABBBBAAAEEEEAAAQQQQAABBBBAAAEEEEAguwJhm9jxpz/9SZ5++umk6H369DECI7m4pRp00TYvW7ZM1q5dm7T5uqLFtddea+zz5Zdfyrlz5xxxOQ26aGEbNmwwVpGJX4Ej+kRajxtuuEF0ZQfdNCBz+PDhpPXp0aOHDBo0yLS+QQu6LFiwwAgQmW0atKhdu7bxI61327Zt5YknnjDdN9eDLk7Gg67qoSu8fPe73zVWZzl06JDs3bvX81jQcyZbXSgaWvsispmFMpJ9OHr37i1FRUW2nx+7z0M62q+VSiXooscnC+lEGq2/S26++WapW7eu8ftk9+7dcvz4ccvPvtsVYUaOHJkQlnHqHt8xZh5ufq/ZdjQ75I1A2K6v8qbjaAgCCCCAQKgE+L4OVXfTWAQQQACBkAgQdAlJR9NMBBBAAAEEEEAAAQQQQAABBBBAAAEEEEAAAQQQyH+BsE3s0JBDshVHcjnkoqPVj6CLTu6fNGmSfPDBB54/ALpSRdOmTRNW0XA7IXzTpk0yZ84c0xUdvFTurrvuksGDB1uuhBK0oMv+/fuNFT9KSkpsm9u6dWtj9RGzLR+CLtouu7CHLVLUDrqiz+jRo21XxXES1LA7r34e/u3f/s34PMQHt1q2bCmzZ8+2K8L4eTban2rQReuthsOGDZMzZ844ameyndyEXLQcVnRJmZwCPAqE7frKIxOHIYAAAgggkFUBvq+zys/JEUAAAQQQSIsAQZe0sFIoAggggAACCCCAAAIIIIAAAggggAACCCCAAAIIIJB5gbBN7LBqr8rneshF2+BH0EXLuXz5skyfPl3effdd14NSJ6IPHz5cvvrqK2N1mOjNbdBFj9WJ6hq80ZUevG6ROnXr1i1pEUELumhlnaywo/uFIeii7dy1a5dMmTJFLly44Gk46Fh46KGHpFevXo6P16DGqFGjjJVz3G6RsdeoUSMjWKNBsuitevXqUlxcLNWqVXNUdKbb70fQRRt29uxZefTRR+Wf//yno3aa7aQrv+jvJQ3ROd0IujiVYj+/BcJ2feW3H+UhgAACCCCQCQG+rzOhzDkQQAABBBDIrABBl8x6czYEEEAAAQQQQAABBBBAAAEEEEAAAQQQQAABBBBAIG0CYZvYcffdd8ulS5cSPPMh5KKN8ivoEgHasmWLPPnkk0lXwYnGbNiwoTERvW7duvL222/L3LlzY1aw8BJ00fI1ePP73/9e/uu//sv4b6ebrqTRpk0b0cn6ToIEQQy6aDBi3rx5hmeyLSxBl8h4WLx4saxfvz4hOGJl5HYsxJej407P+dZbbyWsymJ1zm9/+9vy2GOPGZ8HDeYMHDhQjh8/HrO71kuDXB06dHA6rI3PQKba71fQJfp3ylNPPeUqqFSxYkX56U9/agSU9L/dbARd3Gixr58CYbu+8tOOshBAAAEEEMiUAN/XmZLmPAgggAACCGROgKBL5qw5EwIIIIAAAggggAACCCCAAAIIIIAAAggggAACCCCQVoEwTuyIbrNOMr/nnnuMgAibuYBOqt+wYYO8+uqr8tlnn0lpaemVHdVPwyvf//735Re/+IU0aNAgrYwa+ti9e7e89NJLxv9evHgxJnSg9dEVNLQed911l3Tu3FkKCgrSWqdMFa4T9hcuXGiscBPdB+XLlxdd6UL9u3fvnqnqBOI8kbG5bt06OXLkiJSUlMSMBx0LderUkS5duhgruPgxFjSwsmbNGiN4pKGV+M+DBqp+/OMfS9++faVmzZppdcpG+/1q0L59++Tll1+Wv/3tb8bqT9Er3ejnuHLlyqKr4Khj+/btRcc5GwK5JBDG66tc6h/qigACCCCAgArwfc04QAABBBBAIP8ECLrkX5/SIgQQQAABBBBAAAEEEEAAAQQQQAABBBBAAAEEEAipQFgnduiKAidPnpQZM2aEtOdpNgIIIIAAAgikSyCs11fp8qRcBBBAAAEE0iHA93U6VCkTAQQQQACB7AoQdMmuP2dHAAEEEEAAAQQQQAABBBBAAAEEEEAAAQQQQAABBHwTYGKHb5QUhAACCCCAAAIIGAJcXzEQEEAAAQQQCL4A39fB7yNqiAACCCCAgFsBgi5uxdgfAQQQQAABBBBAAAEEEEAAAQQQQAABBBBAAAEEEAioABM7AtoxVAsBBBBAAAEEclaA66uc7ToqjgACCCAQIgG+r0PU2TQVAQQQQCA0AgRdQtPVNBQBBBBAAAEEEEAAAQQQQAABBBBAAAEEEEAAAQTyXYCJHfnew7QPAQQQQAABBDItwPVVpsU5HwIIIIAAAu4F+L52b8YRCCCAAAIIBF2AoEvQe4j6IYAAAggggAACCCCAAAIIIIAAAggggAACCCCAAAIOBZjY4RCK3RBAAAEEEEAAAYcCXF85hGI3BBBAAAEEsijA93UW8Tk1AggggAACaRIg6JImWIpFAAEEEEAAAQQQQAABBBBAAAEEEEAAAQQQQAABBDItwMSOTItzPgQQQAABBBDIdwGur/K9h2kfAggggEA+CPB9nQ+9SBsQQAABBBCIFSDowohAAAEEEEAAAQQQQAABBBBAAAEEEEAAAQQQQAABBPJEgIkdedKRNAMBBBBAAAEEAiPA9VVguoKKIIAAAgggYCnA9zWDAwEEEEAAgfwTIOiSf31KixBAAAEEEEAAAQQQQAABBBBAAAEEEEAAAQQQQCCkAkzsCGnH02wEEEAAAQQQSJsA11dpo6VgBBBAAAEEfBPg+9o3SgpCAAEEEEAgMAIEXQLTFVQEAQQQQAABBBBAAAEEEEAAAQQQQAABBBBAAAEEEEhNgIkdqflxNAIIIIAAAgggEC/A9RVjAgEEEEAAgeAL8H0d/D6ihggggAACCLgVIOjiVoz9EUAAAQQQQAABBBBAAAEEEEAAAQQQQAABBBBAAIGACjCxI6AdQ7UQQAABBBBAIGcFuL7K2a6j4ggggAACIRLg+zpEnU1TEUAAAQRCI0DQJTRdTUMRQAABBBBAAAEEEEAAAQQQQAABBBBAAAEEEEAg3wWY2JHvPUz7EEAAAQQQQCDTAlxfZVqc8yGAAAIIIOBegO9r92YcgQACCCCAQNAFCLoEvYeoHwIIIIAAAggggAACCCCAAAIIIIAAAggggAACCCDgUICJHQ6h2A0BBBBAAAEEEHAowPWVQyh2QwABBBBAIIsCfF9nEZ9TI4AAAgggkCYBgi5pgqVYBBBAAAEEEEAAAQQQQAABBBBAAAEEEEAAAQQQQCDTAkzsyLQ450MAAQQQQACBfBfg+irfe5j2IYAAAgjkgwDf1/nQi7QBAQQQQACBWAGCLowIBBBAAAEEEEAAAQQQQAABBBBAAAEEEEAAAQQQQCBPBJjYkScdSTMQQAABBBBAIDACXF8FpiuoCAIIIIAAApYCfF8zOBBAAAEEEMg/AYIu+dentAgBBBBAAAEEEEAAAQQQQAABBBBAAAEEEEAAAQRCKsDEjpB2PM1GAAEEEEAAgbQJcH2VNloKRgABBBBAwDcBvq99o6QgBBBAAAEEAiNA0CUwXUFFEEAAAQQQQAABBBBAAAEEEEAAAQQQQAABBBBAAIHUBJjYkZofRyOAAAIIIIAAAvECXF8xJhBAAAEEEAi+AN/Xwe8jaogAAggggIBbAYIubsXYHwEEEEAAAQQQQAABBBBAAAEEEEAAAQQQQAABBBAIqAATOwLaMVQLAQQQQAABBHJWgOurnO06Ko4AAgggECIBvq9D1Nk0FQEEEEAgNAIEXULT1TQUAQQQQAABBBBAAAEEEEAAAQQQQAABBBBAAAEE8l2AiR353sO0DwEEEEAAAQQyLcD1VabFOR8CCCCAAALuBfi+dm/GEQgggAACCARdgKBL0HuI+iGAAAIIIIAAAggggAACCCCAAAIIIIAAAggggAACDgWY2OEQit0QQAABBBBAAAGHAlxfOYRiNwQQQAABBLIowPd1FvE5NQIIIIAAAmkSIOiSJliKRQABBBBAAAEEEEAAAQQQQAABBBBAAAEEEEAAAQQyLcDEjkyLcz4EEEAAAQQQyHcBrq/yvYdpHwIIIIBAPgjwfZ0PvUgbEEAAAQQQiBUg6MKIQAABBBBAAAEEEEAAAQQQQAABBBBAAAEEEEAAAQTyRICJHXnSkTQDAQQQQAABBAIjwPVVYLqCiiCAAAIIIGApwPc1gwMBBBBAAIH8EyDokn99SosQQAABBBBAAAEEEEAAAQQQQAABBBBAAAEEEEAgpAJM7Ahpx9NsBBBAAAEEEEibANdXaaOlYAQQQAABBHwT4PvaN0oKQgABBBBAIDACBF0C0xVUBAEEEEAAAQQQQAABBBBAAAEEEEAAAQQQQAABBBBITYCJHan5cTQCCCCAAAIIIBAvwPUVYwIBBBBAAIHgC/B9Hfw+ooYIIIAAAgi4FSDo4laM/RFAAAEEEEAAAQQQQAABBBBAAAEEEEAAAQQQQACBgAowsSOgHUO1EEAAAQQQQCBnBbi+ytmuo+IIIIAAAiES4Ps6RJ1NUxFAAAEEQiNA0CU0XU1DEUAAAQQQQAABBBBAAAEEEEAAAQQQQAABBBBAIN8rnmSGAAAgAElEQVQFmNiR7z1M+xBAAAEEEEAg0wJcX2VanPMhgAACCCDgXoDva/dmHIEAAggggEDQBQi6BL2HqB8CCCCAAAIIIIAAAggggAACCCCAAAIIIIAAAggg4FCAiR0OodgNAQQQQAABBBBwKMD1lUModkMAAQQQQCCLAnxfZxGfUyOAAAIIIJAmAYIuaYKlWAQQQAABBBBAAAEEEEAAAQQQQAABBBBAAAEEEEAg0wJM7Mi0OOdDAAEEEEAAgXwX4Poq33uY9iGAAAII5IMA39f50Iu0AQEEEEAAgVgBgi6MCAQQQAABBBBAAAEEEEAAAQQQQAABBBBAAAEEEEAgTwSY2JEnHUkzEEAAAQQQQCAwAlxfBaYrqAgCCCCAAAKWAnxfMzgQQAABBBDIPwGCLvnXp7QIAQQQQAABBBBAAAEEEEAAAQQQQAABBBBAAAEEQirAxI6QdjzNRgABBBBAAIG0CXB9lTZaCkYAAQQQQMA3Ab6vfaOkIAQQQAABBAIjQNAlMF1BRRBAAAEEEEAAAQQQQAABBBBAAAEEEEAAAQQQQACB1ASY2JGaH0cjgAACCCCAAALxAlxfMSYQQAABBBAIvgDf18HvI2qIAAIIIICAWwGCLm7F2B8BBBBAAAEEEEAAAQQQQAABBBBAAAEEEEAAAQQQCKgAEzsC2jFUCwEEEEAAAQRyVoDrq5ztOiqOAAIIIBAiAb6vQ9TZNBUBBBBAIDQCBF1C09U0FAEEEEAAAQQQQAABBBBAAAEEEEAAAQQQQAABBPJdgIkd+d7DtA8BBBBAAAEEMi3A9VWmxTkfAggggAAC7gX4vnZvxhEIIIAAAggEXYCgS9B7iPohgAACCCCAAAIIIIAAAggggAACCCCAAAIIIIAAAg4FmNjhEIrdEEAAAQQQQAABhwJcXzmEYjcEEEAAAQSyKMD3dRbxOTUCCCCAAAJpEiDokiZYikUAAQQQQAABBBBAAAEEEEAAAQQQQAABBBBAAAEEMi3AxI5Mi3M+BBBAAAEEEMh3Aa6v8r2HaR8CCCCAQD4I8H2dD71IGxBAAAEEEIgVIOjCiEAAAQQQQAABBBBAAAEEEEAAAQQQQAABBBBAAAEE8kSAiR150pE0AwEEEEAAAQQCI8D1VWC6googgAACCCBgKcD3NYMDAQQQQACB/BMg6JJ/fUqLEEAAAQQQQAABBBBAAAEEEEAAAQQQQAABBBBAIKQCTOwIacfTbAQQQAABBBBImwDXV2mjpWAEEEAAAQR8E+D72jdKCkIAAQQQQCAwAgRdAtMVVAQBBBBAAAEEEEAAAQQQQAABBBBAAAEEEEAAAQQQSE2AiR2p+XE0AggggAACCCAQL8D1FWMCAQQQQACB4AvwfR38PqKGCCCAAAIIuBUg6OJWjP0RQAABBBBAAAEEEEAAAQQQQAABBBBAAAEEEEAAgYAKMLEjoB1DtRBAAAEEEEAgZwW4vsrZrqPiCCCAAAIhEuD7OkSdTVMRQAABBEIjQNAlNF1NQxFAAAEEEEAAAQQQ8CYwadIkef/99xMOrlixosycOVNatmzprWCOQgABBBBAAAEEEEAAAQQQ8F2AiR2+k1IgAggggAACCIRcgOurkA8Amo8AAgggkBMCfF/nRDdRSQQQQAABBFwJEHRxxcXOCCCAAAIIIBAEgV//+tdSs2ZNGTduXBCqE5o6nD17Vj777DOpXr261KtXLzTtDntDN27cKE8//bSUlZXFUJQrV06GDx8uVg8Mw+T2+eefy5kzZ+Rb3/qWVKtWLUxNp60IIIAAAggggAACCCAQQAEmdgSwU6gSAggggAACCOS0ANdXOd19VB4BBBBAICQCYf2+Zv5MZgc4cwMy683ZEEAAAYIujAEEEEAAAQQQyCmB6IcT5cuXl5///OfywAMP5FQbzCr7f//3fzJy5EgpLS113RZ1uOqqq6RRo0ZG6OC2226TgoIC1+VYHfD111/LlClTYlb00LDLwoULpbCw0LfzUFDwBE6cOCGDBg0SDTlFb4RcvtE4evSoDBs2zAi5RLZ27drJ1KlTRT+XbAgggAACCCCAAAIIIIBANgTCOrEjG9acEwEEEEAAAQTCIcD1VTj6mVYigAACCOS2QBi/r5k/Yz1mdU5DhQoVpE6dOvK9731P7r77bmnSpInnQc7cAM90HIgAAgikJEDQJSU+DkYAAQQQQACBTArcd999ohPv47c+ffrkfNgllaCLWR9oAGXo0KHywx/+MOUuevnll6W4uDihnMaNG8vixYtTLp8CgiswadKkmIBTpKY9evQwAjBh3/Qztn///gSG/v37y89+9rOw89B+BBBAAAEEEEAAAQQQyJJAGCd2ZIma0yKAAAIIIIBASAS4vgpJR9NMBBBAAIGcFgjb9zXzZ9wP14oVK8pPf/pTeeihh0T/283G3AA3WuyLAAII+CdA0MU/S0pCAAEEEEAAgTQLWD2Y0NPmetjF76BLpCtq1KhhrMbSokULz72jS93u2LEj4fgqVarI8uXLpVatWp7L5sDgCmzcuFGefvppKSsri6lkmzZtZPr06aFfsURDdwMHDpTz588ndGLr1q1l1qxZwe1caoYAAggggAACCCCAAAJ5LRC2iR153Zk0DgEEEEAAAQQCIcD1VSC6gUoggAACCCCQVCBs39fMn/H+gdCQy9ixY+X22293VAhzAxwxsRMCCCCQFgGCLmlhpVAEEEAAAQQQSIdA37595dSpU5ZF53LYJV1BlwhWly5dZOTIkZ7CCZMnT5b33nsvwb1q1aqyYsUK0TANW34J6IMaXbHl7NmzMQ277rrrZNGiRVJQUJDTDTYLb+myxfPmzZOmTZs6apv+LhowYICcO3cuYf/27dvLtGnTHJXDTggggAACCCCAAAIIIICA3wJhm9jhtx/lIYAAAggggAAC8QJcXzEmEEAAAQQQCL5A2L6vmT+T+pi86667ZPDgwbbzaJgbkLo1JSCAAAJeBQi6eJXjOAQQQAABBBDIuMDWrVttJ4/natjFKuhy1VVXSZ06dSytdZL9mTNn5Ouvv7btjyZNmhgrdLgNKVit7NGuXTtjZQ+2/BOYNGmSvP/++zENq1+/vjzzzDNSrVq1nG+wH0EXRTBzKleunIwZM0Y6d+6c8040AAEEEEAAAQQQQAABBHJTIGwTO3Kzl6g1AggggAACCOSSANdXudRb1BUBBBBAIKwCYfu+Zv6M9Uh3M4+mR48exktA7TbmBtgJ8XMEEEAgPQIEXdLjSqkIIIAAAgggkCaBZ599Vl588cWkpedi2MUq6NK6dWuZNWuWrebly5dFH2SsXLlSjh49arn/9ddfLwsWLHAddlH3P/zhD0agRifyt2jRQmbMmOG6HNuGsEPWBcyCTbp6z+LFi6WwsDDr9fOjAn4FXS5cuCDjx4+XvXv3GtXSVWH0zTn33XefH9WkDAQQQAABBBBAAAEEEEDAk0DYJnZ4QuIgBBBAAAEEEEDAhQDXVy6w2BUBBBBAAIEsCYTx+5r5M8kHm/49f/369bJq1SrR/zbbypcvb7xwt23btkkLY25Alj7YnBYBBEIvQNAl9EMAAAQQQAABBHJPIB9v1lMNukT34v79+42VJk6cOGHauW3atDFWYtEbdjYEogUuXbpkrPrz97//3Rg/paWlRnhj5syZ0rJly7zB8ivokjcgNAQBBBBAAAEEEEAAAQTySiCMEzvyqgNpDAIIIIAAAggEToDrq8B1CRVCAAEEEEAgQSCs39fMn7H/MOgLXefNmydvv/226c7169c3XvxZUFBgXxh7IIAAAghkVICgS0a5ORkCCCCAAAII+CWQbzfrfgZd1Fhv1OfMmSO6OofZNnDgQOnZs6df3UE5COSUAEGXnOouKosAAggggAACCCCAAAIuBcI6scMlE7sjgAACCCCAAAKOBbi+ckzFjggggAACCGRNIMzf18yfcTbsli1bJmvXrk3YuVy5csbLZDt06OCsIPZCAAEEEMiYAEGXjFFzIgQQQAABBBDwWyCfbtb9DrqotYZdlixZIuvWrUugr1KlivGzwsJCv7uF8hAIvABBl8B3ERVEAAEEEEAAAQQQQACBFATCPLEjBTYORQABBBBAAAEELAW4vmJwIIAAAgggEHyBsH9fM3/GfoxeuHBBhg4dKp9++mnCzrfeeqtMmDDBvhD2QAABBBDIqABBl4xyczIEEEAAAQQQ8FsgX27W0xF0UWu9UR8+fLh8/PHHCfQdO3aUiRMn+t0llIdA4AUIugS+i6ggAggggAACCCCAAAIIpCAQ9okdKdBxKAIIIIAAAgggYCrA9RUDAwEEEEAAgeAL8H0twvwZ+3GqL4pdtGhRwo5169aVVatWSfny5e0LYQ8EEEAAgYwJEHTJGDUnQgABBBBAAIF0CeTDzXq6gi5qvn//fhkxYoSUlJTEdEFBQYHo0qys6pKukUm5QRUg6BLUnqFeCCCAAAIIIIAAAggg4IcAEzv8UKQMBBBAAAEEEEDgXwJcXzEaEEAAAQQQCL4A39ff9BHzZ5KPVV3NZciQIXLx4sWYHatUqSLLly+XWrVqBX+wU0MEEEAgRAIEXULU2TQVAQQQQACBfBbI9Zv1dAZdtN+nTp0q27ZtSxgC9957r9x///1Jh8bbb78tc+fOlbKyspj9evfuLUVFRZ6G1eXLl+Wvf/2rvPTSS3LgwAEjhBNdfrly5aRSpUrSqFEjueeee+QHP/iBVKxY0dO5zA76+uuv5b333pPnn3/eOL/WJ3q76qqr5Oabb5Zf/OIXctNNN1350YkTJ2TgwIFy/vz5K/+mdR01apR06dLFsn5mwQoNGOm4jd6OHDki//7v/y7//d//bTxYiTbRN4foQ5U77rhDevXqJRpU8mtTj927dxv9of8bf25toz7Y+c53viM6ZqJN/KqDrj60Zs0a0fF2/PhxKS0tjSla21+9enVp06aN0S8NGjSwPbXV2LU9MGqHZA+00hWY+fDDD2Xt2rWyfft2+eqrr0T7J7JpX1SuXNkYn/rZ0P/1860y2g8bN26U1157TXQ8xn82KlSoYIzD//f//p/07dtXatas6YaTfRFAAAEEEEAAAQQQQCADAkzsyAAyp0AAAQQQQACBUAlwfRWq7qaxCCCAAAI5KsD39b86jvkz1oNY//b+4IMPyrFjx2J20r+Dz5s3T5o2bWp6cDrnBrzwwgum8zS0TnXq1DHmovg9R+TkyZOyevVqeeedd+TLL7+MmZOgAOmcF6BzEDZs2CCvvvqqfPbZZzFzQyLzIXQ+Qvy8ELN5VXb9ZvfrjPkRdkL8HIHsCxB0yX4fUAMEEEAAAQQQ8Ekgl2/W0x102blzp0yYMCHh5rRevXpSXFycdKK8n0GXs2fPyuLFi+Uvf/lLQl2SDQO9Ob377rvloYceSjnwsmXLFnnyyScT3tBhdf4aNWrIlClTpEWLFrJv3z555JFHEm60Uw26aP9Pnz5dPv/8c0efBg026IMMfQCTSshBH+JooEI/O5cuXXJ0bt1JQzYa+NHQTSrn17J0TMyaNUs++OCDhDBVsgppv4wcOVJ++MMfWu6Wa0EXHZtPPfWU6MMUp5uGsh544AHp0aNHSn2h/fD000/Lu+++66ofbrjhBhk3bpzlAz+n7WA/BBBAAAEEEEAAAQQQ8E+AiR3+WVISAggggAACCCCgAlxfMQ4QQAABBBAIvgDf17F9xPwZ6zGrf18/evRozA52gQm/gy76d3l94ayGTJxsGgDRl4JqPapVq+bkENN9NOAzefJkOXjwoKsy/JgXoPNTXn75ZeOFtPEvPrWqTMOGDY25NHXr1pVNmzYZ8ymiXxhr129W5TI/wlX3szMCWRUg6JJVfk6OAAIIIIAAAn4L5OrNerqDLnrD2L9//4Qgha6asnDhQtGbQ6vNr6DL+vXrZcGCBY5vWM3qo8Ecvdn3soqEGsyYMUO2bt3qetjpQ4OePXvKbbfdJqNHj/Y16KKrqOi4jV8xx0kl27VrZ6zW4yVsoqt1aEBBV6nxuunDjN/+9ree+kPP6ceY0KDLpEmTTANQuRJ00Ycojz76qPzzn//02hWSSl+k2g/6+ejevbsMHTrU01j03GgORAABBBBAAAEEEEAAAVMBJnYwMBBAAAEEEEAAAX8FuL7y15PSEEAAAQQQSIcA39eJqsyfMR9p2Qy66EsvdY6HvgjUy1axYkUj7NKhQwdXh+t8mVWrVskrr7ziaW6KnkznBfTu3dvTC1m13b/61a9E50a53TTMMnz4cGMugs4XSjXowvwItz3A/ghkV4CgS3b9OTsCCCCAAAIIpEEgF2/W0x10UWZdZlVv2KI3vREdMWKEdOvWzbInUg266A3z0qVL5bXXXvOlt6tWrWqsClNYWOi4PK2DhiG8PiyInKh9+/ayffv2mNVo1NDrii768EFXVEll05U8Bg0a5KqIXbt2ycSJE6WkpMTVcWY7V6lSxQi7WC3ha3UCXQZX39ThJeATX2aTJk2M1Uh0pZnoLReCLvqmmGHDhsmZM2dS7ovq1asbwTU3n41ly5alPAYjFddVj2bOnJnQDyk3jAIQQAABBBBAAAEEEEDAlQATO1xxsTMCCCCAAAIIIGArwPWVLRE7IIAAAgggkHUBvq/Nu4D5M7Eu+hLKoqIiOX36dMwP7F4S68eKLidPnjTm5+iqKqlsGvzQF7R26tTJUTE6X2bOnDmyceNGR/vb7XTLLbcY82+cvpBVQy4PP/ywfPLJJ3ZFW/5c5+X84Ac/kL/+9a8pBV2YH+G5CzgQgawJEHTJGj0nRgABBBBAAIF0CuTazXomgi4acpk/f35CsEBDLiNHjrTsjlSDLnY3ihpcadWqlbHUqG66NOvu3bvl+PHjliGIRo0ayaJFixzfONvVQc+rIYlatWoZdTh37pzxYMNJCMNr0EVv+rX8+HPov+uKNZUrVzYCNV988UXSQIo+cNF+bdy4saOPlIZcJkyYIJcvX7bc/9prrxUNj+hKP3v27JHDhw8bJlab2/DRO++8YwQirHy17d/61rfkO9/5jnHKDz/8UD799NOkddbVbXTJ2uhNH5jowxJ1jN40DKLtit7UfcyYMQmrG2ldGjRoYDrWUn2Y5STkon1Rv359ad68uRw6dEj27duXdPni6667zvhsxId+zPrO7nOhJhqa0X5QByf9oMslaz84fajlaNCyEwIIIIAAAggggAACCLgSYGKHKy52RgABBBBAAAEEbAW4vrIlYgcEEEAAAQSyLsD3tXUXMH/mXzZ79+41QiKlpaUxYNdcc42sXLlSqlWrZgqZ6twAu7CHzjupU6eO3HzzzY7+Nq8ru+ici5YtW9p+9l544QXjJaRWm873iMzP0Hkhf//730XnMsTPs4g+vlevXjJgwADbczt9Ka3WQedG6KZzhpLNT4k+qYZ+9KW/Tl7MyvwI2+5iBwQCKUDQJZDdQqUQQAABBBBAwA+BXLpZz0TQxeoceuM7e/ZsS/JUgi4aJhg7dqxpQOH666+Xxx9/3AgRmG36Jo3HHnvMmFwfvzkJl0SO0WCHPnSIf1ChP9dybrvtNmNFFA2XRG96w71t2zZZsGBB0mCBk7qYPfSIb1ONGjXk0UcfNUI/8Zu+2UNXTdm5c6ep1a233mqEV+y2EydOGG1VWzPTrl27yuDBg01DEnZ1cBqw0Ac4AwcONIJM8Zs+uNA+15VBzLYtW7bIk08+KRcvXjStvxp07NjRjsEYDzt27IjZz80DkMiBqZST7IGOjqnbb7/deKuJ2YM07T9dknfr1q2mbTUL/cTvqG9r0VVwzMJGGmrRVYp0XJkFVnQc/uY3v5FTp06Znt/LKkO2ncYOCCCAAAIIIIAAAggg4FiAiR2OqdgRAQQQQAABBBBwJMD1lSMmdkIAAQQQQCCrAnxfJ+dn/sw3Pjr/44033kjA0jkKuuqJ1ZbOuQF33HGHDB06VDS8Er/pHAmdz3Pp0qWEn+mcG21PspdgamBF54joPI34TY/XsEzkpbTRP9f5DC+//LIRkDGba+P0haxqrS8iNZuXoHM07r77brn//vsT2qAvbtVji4uLTeeHROrqdJ4H8yOy+uuZkyOQkgBBl5T4OBgBBBBAAAEEgi6QKzfrmQi66MogGjD46quvYrpNV2xQJ6stlaCLvgnjo48+Sija6aoPycIAN954oyxdujTpENTjNSxw4MCBhP30hleDER06dEhaht5A6woV7777rul+qQZd9PiePXtK//79bVfBsHrDhN3bRSIVnzFjhuhqKvGbPoTQ0FHbtm1tP9K6MpA+LDF7mHHnnXca3sk2q/HkNCijIY9HHnnEWOElfrN7+BTZP5WHUNHnTKUcKwen41LrsWHDBuPtJGarAukDKbPQlB6nhvp2FX0TSvymwTMt0+pNNZH9k30utA2zZs1y9PYY2wHHDggggAACCCCAAAIIIOBagIkdrsk4AAEEEEAAAQQQSCrA9RUDBAEEEEAAgeAL8H1t30dhnz+jL0nVOSL6t+74Tec56HwHqy2VuQFWYQ8NtjzxxBO28zQ0rKJBGLNVTuzqvWLFClmzZk1Cs5zO2Tly5IiMGDHC9Nzdu3eX4cOHW5olm5dQpUoV42WvdiuxaBnjxo2T/fv3m57HSdCF+RH2vxvYA4EgCxB0CXLvUDcEEEAAAQQQ8EUgF27WMxF00dU8NOhy/vz5GFddyUTfgmD1lgevQRcNIgwZMiTh7Qq1atUylnxN9laJ6Apa1VtXnViyZInUr1/fcpzoyhP6oCJ+SVUNl+gNt9XDrvgC7Vbf0NUvunTp4uqhR2RnN6tf6Fs2ioqKRE2iN111Q98u0rx5c8s66Mo448ePT3ho42ZJ20jhb775phF2iQ9YOHlrhwYwNm/enFB/fYDTvn17R595fYihD1NKSkpi9ncyJvSAVB5CRZ/QazlWq9q4HZdaF6tlhm+55RaZMmWKqadVYMpp2ChSaLLPRaNGjWTRokW24S1HHc5OCCCAAAIIIIAAAggg4EqAiR2uuNgZAQQQQAABBBCwFeD6ypaIHRBAAAEEEMi6AN/XzrogrPNnkoVFnMxhSWVugNkcD7dzAzSko3WIfyFpnTp1ZPny5ZbzbwYPHiwHDx6MGRxXXXWVscrKDTfc4GjQ6MtUdZ5H/PwQu7lG69atM+YMxG9u56jo/AoN9HzyyScJZTkJujA/wlE3sxMCgRUg6BLYrqFiCCCAAAIIOBPQm9CXXnrJdJlHZyWwV0SgT58+8sADD2QFJJtBF31Tgt746s272eY16LJp0yZ56qmnEsamm2BHpD5m4Qi98Z80aVLSFVmmTp0q27ZtS2hW69atjRUn3GxWIZNUVnTRFTe0bRpUcbrpahu6qkr05qQOVhZOVmExq5vav//++wk/sntrh65cE78ai90YNDu/2YMkJ2NCy/L6ECq+Hl7L0aCPjr/4B0EaVNLAkpvxoONS394Sb2q1yo++rUT74MyZMzHN8boKi4audKljLTd60zYkW1XG6Xhnv9wV4PokfX3XtWtX0YAlGwIIIIAAAgggYCXAxA7GBgIIIIAAAggg4K8A11f+elIaAggggAAC6RBw+pLLdJw7H8vMp/kzW7ZskdmzZ8ulS5cSukrnGIwZM0Y6d+6ctBu9zg2wCnt4mbNiNucj2d/lT506JQMGDEhYjaWwsFD0b7lON30Bps4x+Pzzz2MO0RehamCmYcOGCUXpMRqyOXz4cMLPvMwZ0pVlNOxy8eLFmPLsgi7Mj3Day+yHQHAFCLoEt2+oGQIIIIAAArYCc+fOlQ0bNtjuxw7OBPQGVpcMzcaWj0EXvdFUz/g3SnTq1EmaNWvminnt2rWib1mI3uzCHXrDqm/GOH36dMxxqUzA15VoXnnlFVf10J3NHnroWyrmz58vTZo0cWXhJXikbyfRMIKGIqK36tWrG6v5VKtWzVUddGerBwl2ZWqYTOsTvXkJunjtC6v+sHsAYgbk9WGW2XGpjMvVq1fLc889lzDOzVb5sXqQlmwFGLvB8eqrrxphufgtlTLtzsnPgy3A9Un6+yebf1xIf+s4AwIIIIAAAgikKsBEzFQFOR4BBBBAAAEEEIgV4PqKEYEAAggggEDwBQi6+NtHuTx/5vLly/KPf/xD3nrrLfnLX/6SEI6IlmrXrp1Mnz7dFs/L3ACrsIfXuSI7d+6UCRMmiJYbvfXq1csItMRv+tLKgQMHyvnz52N+5Dbooge7bf+hQ4dk2LBhUlJSEnPugoICY+6P1sHt5rYOWj7zI9wqsz8CwRMg6BK8PqFGCCCAAAIIOBbgRt0xleMd27ZtKzNmzHC8v1875mPQxS8bLccs3GEXdNmxY4dMnDgx4SZfl19dunSpq1UzIm3xGq4wu+H2Eu7QeuzZs0dGjx6d0K7evXsbwR6zzermvVu3bjJy5EjPXWX2xhC7VVVGjBghe/fujTmnhkw0lOE2AOW14l4egJidy0s5VgEsuyWFk7XV7PeH1edDx85HH30UU5yGbPT3nr41xstm9RYUq1VlvJyDY3JLgOuT9PdXNv+4kP7WcQYEEEAAAQQQSFWAiZipCnI8AggggAACCCAQK8D1FSMCAQQQQACB4Avw9yn/+yho82f8bmGbNm2MkIv+vdxu8zI3wCrsceONNxpzVtxu+mJTXVnl5MmTMYdalWe1v9e5Km7qa/YyWz0+lZdleukD5ke46TX2RSCYAgRdgtkv1AoBBBBAAAFHAtyoO2JytdNPfvITGTdunKtj/NiZoEtyRS9BF7NVLvQsXpZBjdQuCEEXq7GSLOgyc+ZM2bx5cwyyXSDFybi2Wl0mmfGKFStkzZo1CcU3btzYCLvoGzzSvXl5AGJWJy/lWAWVbr31VuPtK142fUD12muvyRdffHHlcO1fXV65adOmV/7NKmTjRyDFapUas1VlvLSRY3JLgOuTzPTXm2++mZkTcRYEEEAAAQQQyDkBJmLmXJdRYQQQQAABBBAIuIO1RKIAACAASURBVADXVwHvIKqHAAIIIICAiPD3Kf+HQdDmz/jVQv1bevfu3WXo0KGOQi56Xi9zA6zCHv369ZO+fft6ao7OZ9q1a1fMscn+3m9Wbz24Q4cOxotjnYR8vFTUao6KvhhVX8jqZXPbB8yP8KLMMQgET4CgS/D6hBohgAACCCDgWIAbdcdUjnbUG7jXX3/d0b5+70TQJbmol6CL1Y3z2LFjpVOnTp66MFeDLg888IAcPXo0ps1XX321LF++XGrXru3JQg/69NNPZciQIQlL/erKLPPnzzctd9++faIPL3S54PitcuXKMmrUKNHQR7oeqHh9CGXWGLcPUrSM9evXGzZlZWUxRQ4aNMgIYaVzs/o907JlS5k9e3ZKp7Z6SJeJdqVUcQ5Oi8DcuXNlw4YNaSmbQv8lQNCF0YAAAggggAACVgJMxGRsIIAAAggggAAC/gpwfeWvJ6UhgAACCCCQDgHmz/irGsT5M360sFatWjJp0iRp0aKFq+K8zA0wm7OirjNmzJDWrVu7On9k52XLlon+bT56q1SpkixcuFAaNmyYUKa+EHXWrFkJ8xN0xxo1asijjz4qrVq18lSXZAcNHjxYDh48GLNLhQoV5JlnnpEmTZp4Op/bPmB+hCdmDkIgcAIEXQLXJVQIAQQQQAAB5wLcqDu3crJnnz59RAMB2diyGXSpWbOmFBcXW66kYbVqR7IVROwM9c0JekOtE6EPHDggly5dkq+//trusJif61s2NBTRpUsX0+Pc3uQ6OXkuBl1OnDghAwcOlPPnz8c0sbCwUJ599lknzbbcx2qp27p168qqVasswyp2k+D14Y4+3NC3qGjopVq1ainVM/5gv8aGl3KsxpA+TNO3pqRzS8dnOVLfHTt2GG98if8cp7KCUjotKDv9Avr75aWXXjJ9aJr+s4fjDARdwtHPtBIBBBBAAAEvAkzE9KLGMQgggAACCCCAgLUA11eMDgQQQAABBIIvwPwZf/soiPNnUmmhzi/RUMdtt93mqRgvcwPMwh768s8lS5ZI/fr1PdXDbL6BBkjmzZsnTZs2TShT/34/evRo2bNnj+X59Pibb75Z7rrrLmnfvr3l3CE3FTZ7GWuVKlWMl7Fq2MjL5rYPmB/hRZljEAieAEGX4PUJNUIAAQQQQMCxAA/WnVHpZNsXX3wx6c7ZvEnXimUi6GK1+oZd4MHPm793331XFi9enLC6iLOejN3LLuiSjhvnXAy6eFl1xU1/9O/f31jZJXqze0Chq7losGPnzp2OTqUPVq6//nrjwUrnzp1TfrDi9gGIVSW9lKMPmHRVl+gt2YMnR0AOd0rnqiu6Us8jjzwipaWlMbXRN9HoG2LYEEDAuwDXe97tOBIBBBBAAIGwCnD9ENaep90IIIAAAgggkC4Brq/SJUu5CCCAAAII+CfA97Uzy1yeP3PVVVdJnTp1bBt65swZ0f+L31L527WXuQFmc1ZsK+9hB507M3bsWOnUqZPp0foiWv1bfvy8DqtT6QoxjRs3lnvuuUd+8IMfSMWKFV3VKl0vY3XbB8yPcNVt7IxAYAUIugS2a6gYAggggAAC9gLcqNsb5cJNurYiE0EXfUODvqkhfsWFZs2ayfz58y0x/Qi6nDx5UvSmM35pUvsetN6DoEtsoMBqhZ10jy2zhwl2QRftVR2H+qaS119/3fWKDxrO+uUvfym33HKL5aoxycaW2wcgVmV5KcfLMal8TqKP9RrUcnJ+q4dVqTwsdHJe9kEgDAJc74Whl2kjAggggAAC/gpw/eCvJ6UhgAACCCCAAAJcXzEGEEAAAQQQCL4A39f2fRSW+TP79++XESNGSElJSQxK+fLlZdq0adK2bVt7rLg93P6dX8MlRUVFcvr0adfncnuA3dwZLe/ChQtG27dv3+6qeC27UaNGMmzYMLnpppscHRuUoAvzIxx1FzshEHgBgi6B7yIqiAACCCCAgLUAN+rJR0eu3KRrK9IdRtBz6CoSGmgpKyuLgevWrZuMHDnSEjPVoIsGbMaPHy8XL1509HHW1S3iN61zfEDH7madFV2+UUz32PIadIn08bFjx2T27Nmye/du14EXXdb3V7/6lfzoRz9yNLYiO7l9CGVVuJdyvBzjqnFJduZBjl+SlINAZgW43susN2dDAAEEEEAgHwS4fsiHXqQNCCCAAAIIIBAkAa6vgtQb1AUBBBBAAAFzAb6vk4+MsM2fmTt3rmzYsCEBpXnz5jJnzhzXL9R0+3d+q7BHOj6/dnNnos+p80d0fsbhw4ddV6VGjRoyZcoUadGiRdJjCbrMcm3LAQggYC1A0IXRgQACCCCAQA4LcKNu3Xm5dJOurUh3GEHPMXPmTNm8eXMC2qBBg6RHjx6WmKkEXY4ePSpDhw6Vc+fOmZZfu3Zt+clPfmIsoXrjjTdaPkwwq4PdzTpBl2/I0z229E0oe/fujelfJyu6xA8IfYPImjVr5K233pLjx4+7+s383e9+13j7SEFBgaPj3D6EsirUSzlejnHUKAc7pTPoosscDxkyJCHQxoouDjqGXRCwEeB6jyGCAAIIIIAAAm4FuH5wK8b+CCCAAAIIIIBAcgGurxghCCCAAAIIBF+A72vrPgrj/Bmdq6JzYXQeQvSm80wmTJggHTt2dDWo3f6dP6hBl0ijT548KatXr5Y///nPoqvPuNm6dOlivExXV8gx28IQdGF+hJsRw74IpCZA0CU1P45GAAEEEEAgqwLcqJvz59pNurYi3WEEvXnv37+/6M1q9KarpzzzzDPSpEkTy7HsNeiiK7CMHj1adEWX+O3aa6+Vxx57zPZND5HjvARdBg8eLAcPHow5tZcARnQBXoMCqa56El0Hq7HSu3dvY+nb+C3dN9jpCBTp2NF2vv766/K3v/1NTp06Zbvay3XXXSeLFi1yFHZx+xDK6sPhpZxly5bJ2rVrEz6H8+bNk6ZNm6b1O0XPq+eP3uwCY04rlO7fYU7rwX4I5KMA13v52Ku0CQEEEEAAgfQKcP2QXl9KRwABBBBAAIHwCXB9Fb4+p8UIIIAAArknwPe1eZ+Fef6M2d/mVal+/fqyePFiR3MLIqpu5wbonIcHH3xQjh07FtMxOmdFgyJ+bjrvp3v37tKgQQNPxV6+fFn+53/+x3gp6fbt2y1fZBtdeJs2bWT69OmmYRcNzujcldOnT8fUp7CwUHQ8et3c9gHzI7xKcxwCwRIg6BKs/qA2CCCAAAIIuBLgRj2RKxdv0rUV6Z4kvmPHDpk4caLozXT0Vq9ePSkuLk66LKvXoMvOnTuNN2HEn9NNICFSVy9BF7Ob3EqVKsnChQulYcOGrj5rkZ1zMehi9bYMfXijfZ/KZvWAombNmkbZTldYsauDjqHdu3fLkiVL5MCBA5ahl65du8qoUaPsihO3D0CsCvRSjtkY0jedzJgxQ3T1k3RuVp/lPn36iAaWUtm2bt1qPMgqKyuLKaZbt27G21zYEEDAuwDXe97tOBIBBBBAAIGwCnD9ENaep90IIIAAAgggkC4Brq/SJUu5CCCAAAII+CfA93WiZdjnz+h8hgEDBsiXX36ZgDNw4EDp2bOn4wHoZW6A2UtD69atK6tWrUo6R8dxpdK0owZf9O//OrdBV8ax2pIZmrX9mmuuMcqsVq2ap5q77QPmR3hi5iAEAidA0CVwXUKFEEAAAQQQcC7AjXqsVa7epGsr0h100ZVVPvroo4TB1atXL+PGPtnmNegyc+ZM2bx5c0zROqF/2rRp0rZtW+cDXUS8BF3M3s6RaqAgF4MuCm32EKFq1aqyYsUKqVGjhqu+iN750KFDMmzYMCkpKYkp48Ybb5SlS5d6LjfZgfrGk7Fjx5o+UNFgjfa7vgkk2eb2AYhVWV7KsRrLI0aMEA2FpHOz+j3Tvn1743OZyqbLGj/33HMJRfTr10/69u2bStEci0DoBbjeC/0QAAABBBBAAAHXAlw/uCbjAAQQQAABBBBAIKkA11cMEAQQQAABBIIvwPd1bB8xf+YbjxdeeEGef/75hAF87bXXGvMlnIYuvMwNGDdunOzatSvm3FdffbUsX75cateuHfwPlYgxz2jy5Mmmq7zUqVPHaIvZC1DN2l65cmXj5ab6UlYvm9s+YH6EF2WOQSB4AgRdgtcn1AgBBBBAAAHHAtyo/4sql2/StRXpDLro0qJ64xm/soqubjJ//nxp3Lhx0jHnNejSv39/+fTTT2PK9rrSh5egy/r16432xa8wkcrE+1wNumj/v/feezF9kWroRwuzGhvpXsXjwoULMnjwYPn8888Txu6gQYOkR48eSce02wcgVoV5KWfPnj2iwbP4z2O6zbQNp06dMoJt586d8+VzGV2ImYUfY8zxFyI7IpDHAlzv5XHn0jQEEEAAAQTSJMD1Q5pgKRYBBBBAAAEEQivA9VVou56GI4AAAgjkkADf1//qLObP/MtC5xYUFRXJiRMnEkazzivQ+QVONi9zA+bNmyc6byV6y8W/oeuqLkOGDJHz5887bovZi2nLlSsnkyZNkg4dOjghT9jHbR8wP8ITMwchEDgBgi6B6xIqhAACCCCAgHMBbtS/scr1m3RtQ7qCLskCAR07dpSJEyfaDjgvQRerG0ZdaUP7y+3mJeiyd+9eI1BQWloac7pmzZoZARgvW64GXdauXWusdBK/de/eXYYPH+6FwjjG7EFCsocTb7zxhugqMNFbw4YNRevhdkslZOP2AYhV3byUo8sj64O006dPxxRbr149KS4u9rREsZY5ffp00dVuIpv2w/333y+33357zHl05Rj9bERv+jBNV2Bq1aqV224w9teHgroscfyDrVSXHvZUGQ5CIA8FuN7Lw06lSQgggAACCKRZgOuHNANTPAIIIIAAAgiEToDrq9B1OQ1GAAEEEMhBAb6vv+k05s8kDt5169bJokWLEn6gK4zovzdo0MB2xHuZG7Bp0yZ56qmnEl7Omuo8DdvKiojOFXrttdfkiy++iNn9e9/7nqegia5+s2bNmoRTW72INJX5HFbt89IHzI9wMlrYB4FgCxB0CXb/UDsEEEAAAQSSCnCjnh836drJ6Qi6XL582Xgbws6dO1O6YfcSdLGa+O416PKHP/xBfv/738e0Qyfyjxo1Srp06WL6OdEbd11V5uTJkzE/r1ixohF0adKkievfMFZvnUhWDz2J2Q13lSpVjGVca9Wq5aoeVmOld+/eRoDCbNOVdfQNGxcvXoz5cfXq1Y1whdPleKMPPnLkiDz88MOuynzggQdE3/YRvXkNQ6TymfHyAMTM1Ws5VqufeA2b7NixwwitRa8So5+PsWPHSqdOnWKqbhV6uuWWW2TKlCmuxmJk51dffdUYy/FbKmV6qggHIZCnAlzv5WnH0iwEEEAAAQTSKMD1QxpxKRoBBBBAAAEEQinA9VUou51GI4AAAgjkmADf18yfsRqyOndk6NChovMm4jenL4j1MjdA50ZoEETPH715nSvi5iNpNWfnxhtvlKVLl7opytjX7byhdMxRGTdunOzatSum7hUqVBBdOadp06ambWJ+hOuu5gAEAidA0CVwXUKFEEAAAQQQcC4Q9hv1fHgTRaS3U5m0bzZidIUHvcnbv3+/6YDSlR7uvfdeR4PN7Q2rFmq1oouXG3a9+deHDufOnYupr13QRXdesGCB6CoiXh9WRB+npgMGDJAvv/zSdT2yHXTRCuvqNh999FGCRa9evYx2ud1mzJgh77zzjitbq7dlaFmtW7d2VQWrz8ytt94qEyZMSFqWl4dQZgV6LWfz5s0ya9ashDe3qIH+u9tt7ty5smHDhpjD9O0zS5Yskfr168f8u9XDNA2A6dtkmjdv7ur0yT4X2g/6YJANAQRSEwj79V5qehyNAAIIIIBAOAW4fghnv9NqBBBAAAEEEEifANdX6bOlZAQQQAABBPwSCPv3NfNnko8kq7/RO31Rqte5AVOnTpVt27YlVK5r167Gi129bPo3f31J67Bhw6RmzZqmRVi9GNZqHoFdPazmDfXr10/69u1rerjVHBU385UiBevcJ51vUlJSEnMuu6AL8yPsepafIxB8AYIuwe8jaogAAggggIClQJhv1PPpJl072M+gy5YtW+TJJ59MWGkjMpDatGkj06dPl/Llyzv6dHkJumjBupqK2RsxBg4cKD179nR0br351lVDPvnkk4T9NeiiN7LdunWzLGvfvn3GPrq6TfSmxw4fPlysPkPxBepKGbo6zgcffGBaj6Cv6KKV1pV9NHgQveqH/rs+uNGVRFq2bOmoT3SnN9980wgRlZWVxRxTqVIlY7Wcxo0bm5a1evVqee655xJ+1qpVK6MOTsekFmC2yo/+e7IHKZET67n0QVb0pueeM2eOq6CH14dZOq71c3D8+PGUxqUerG8s0X6NH+MtWrQw2mO2WQXArrvuOmNp5oKCAkdjIdnnolGjRkZZbvrU0UnZCYEQCoT5ei+E3U2TEUAAAQQQ8EWA6wdfGCkEAQQQQAABBBC4IsD1FYMBAQQQQACB4AuE+fua+TP241P/tq1zTw4cOJCws5MXUnqdG/Dhhx/K+PHjU56zEql09BwaDa1MmzbNcq6H2bwILefOO+80LNxs+tLMjRs3xhyi8250Hk2HDh1Mi0oWLnIzRyXZvCG7oItWjPkRbnqafREIngBBl+D1CTVCAAEEEEDAsUBYb9Tz7SZdOzzVoIuuqvCf//mf8tprr8mZM2csx5DbiexakNegi9XNotNgha4+8sQTTySsoBLduN69e0tRUVHSz4zZAwc9QOuh5bdt2zbp8Rog0GDQu+++a7qfk5VlgrCii1ZeHzK8//77Ce3QByC//e1vHYU8tm7daoRSSktLE8qxe+uI1dsyIg9ThgwZ4igYceTIESPAFL/Kjz7E0HBHs2bNkvbpypUr5ZVXXknYR1c50reHON28PsxK9rlyOi4jvzf0odj58+djqqzhEn2gZTW2dZliXSJZf2/Eb02aNJGnn37aNuyiDwLVOv5hlpZnd36nvuyHAALfCIT1eo/+RwABBBBAAAHvAlw/eLfjSAQQQAABBBBAwEyA6yvGBQIIIIAAAsEXCOv3NfNnnI/N7du3y+TJkxNeDurk79upzA2YMWOGvPPOOwkV1bkmQ4cONYInTjadJ/GrX/1KTp48eWV3LeNnP/uZPPTQQwlFWL0MVY/RuRl33XWXk9OKuj322GMJYZ0qVarI8uXLpVatWqblaEBF22f2gtyqVasaL1Ft0KBB0jronIZx48aJruhitjkJujA/wlE3sxMCgRUg6BLYrqFiCCCAAAII2AuE8UY9H2/Staetgi5XXXWV1KlTx3IwfPnll/LVV18l3IibHeB0Anv8sV6DLlarqWj5euOsoYjBgwcnTKjXN1osXLjQ8kY1un49evQwJuwn26yWMI3U48c//rFxc12tWrWYYnQivy4hq4EddbbacinokuwGXttxxx13GBYatojf9CHEkiVLjOBT/Eouum+9evVk6dKltgGJFStWyJo1a0w5GzZsKFOmTLF8mKF9sm7dOuNhSfwKJlqg01VENm3aJPrGkfh2OH2YEql8Kg+z7FYJsvp86Lm17RrW+eMf/2jaF+3atTPCWck2DahooMWsLzX4pA/IfvSjH5kWoQ/QHn/8cfn4449Nf+7lDTD233jsgUB4BcJ4vRfe3qblCCCAAAII+CPA9YM/jpSCAAIIIIAAAghEBLi+YiwggAACCCAQfIEwfl+Hbf6Mk5VX7Ebq6NGjRV+6Gr/ZzTVIZW5AsnkaWg+dyzNhwgTLeRI6P+D3v/+9MT/A7IWkvXr1kgEDBpg23eplqLpzq1atjNVmatasaXqs3byEjh07ysSJE5OSa8BHX6RqNi9BQyp33323EdKJn6Oi537jjTekuLhYLl68aHkOJ0EXPZj5EXafDH6OQHAFCLoEt2+oGQIIIIAAArYCYbtR/9Of/mRMzE629enTRx544AFbu6DtYBV08aOeGmDo3r27EWDQN1G43bwGXfQ8Vm+miK6D1knrqJtO/je7wbWqs9MHGW+++aYRWElWdqVKlaR27dqGka4Ucvr0aUd1yaWgizru2rXLeEhiFhTRn2t7NFx18803y7XXXivHjh2T3bt3Jw37uFkRJtmyspF+1vKuv/56+c53vmM80NA67Nmzx3gziY4Rs0330/BK8+bNbYd4spVl9GANvGjbNeCkTlpu06ZNE8pN5WGWFqb1GDZsWNJVmLQe2hd169Y16qN9cfz4ccux6WbVpmXLlsnatWstvdT0hhtukJtuusnoB+0DDY4le5DkNVBn22nsgECIBcJ2vRfirqbpCCCAAAII+CbA9YNvlBSEAAIIIIAAAggYAlxfMRAQQAABBBAIvkDYvq/DOH/G6fyQZKNVX7yq4Y74+RJ28z5SnRug8zQ0FFJSUmJZvfh5EocOHRJ9wWyyF7O2adPGeAmm1VwgnZOgc4V0DozVpvMjdF5AZK5F5LzJ5szoi2R1voHVai7R57Kbl6D7FhQUXClL23v+/HlH83WcBl30HHb1YH5E8H/PU8NwChB0CWe/02oEEEAAgTwRCNuNuq7ekWyCda6GXHQ4pivoojeV+oaGFi1aeB71qQRdnIQanFTs29/+tjHBPj7koJP/V61a5SjAY3fT6qQeuvSq3lBHb3YPPHRfs4cedsu4WtXHaqz07t1bioqKnDTDCLvYPURxVJCIuAm5RMrU5WUfeeQR0yVqnZ43vg9GjhxprBLkdHMSwtKykj0YSfVhlpbvJOzitE36edDlfa3euGJWjh+fi0i5hFyc9hT7IeBOIGzXe+502BsBBBBAAAEEzAS4fmBcIIAAAggggAAC/gpwfeWvJ6UhgAACCCCQDoGwfV+Hcf6MH0EXHXtTp06Vbdu2JQxDnV+zcuVKI3QRv/kxN0BfLKkhm2Tzntx8NjTkom2JXw0lvowjR47IiBEjkoZd3JxXXyKr8y1atmzp6DCd56Pzlj744ANH+5vtpPNydG6KzkGK3twEXfQ45kd47gIORCBrAgRdskbPiRFAAAEEEEhdIGw36lbtVclcDrlo/f0MuugNni6rqitF6EoMqW6pBF303HqjOWbMGONNE243bYsGOO688075/+ydB/RVxbX/J1EUFDuKiliIEUt89hp9PmGJLmNLCFGIFSU2LKghRtFEEVGsKCo2NMHYUaPG9p4kPls0FvwbRU1sYAdjwRIp8b++J+/KLWfOmdPuPeUza2X5Hr85Uz577jl79uy957DDDjNffvllQxPasMuxXw72YUWb54kTJ5q77rorrKrv33faaSez9NJLmylTpjT8vYiBLpqAjBkjR440uiY3blFWj7PPPjtSYEWtL62L0aNHm2eeeSZu995zMjLJeONqRKl15pK5RHWzDnRRHwr8OfHEE82rr74am8Wmm25qTjnlFF+jW1ij999/v3fjkd81x2HP6u9Jb41y6YM6EKgygarpe1WWNXOHAAQgAAEIpEUA/SEtkrQDAQhAAAIQgAAE/k0A/YqVAAEIQAACEMg/gap9r6voP5NWoIuSrCrww+92lf32288MGTKkZcGnEeiiRj/66CMv2GXmzJmxf1Q1P5oDDzzQKSlsrV/N4c0334zdrx5UMNC4ceNMr169IrWjG3ROPfXUWMEumu8BBxxgpk2b5v2vvkQNdNGz+EdEEh2VIdBxAgS6dFwEDAACEIAABCAQn0DVNup77rmnmTt3bguwoge5aEJJAl10BelSSy3lBXsoIGTLLbcMzdgQZdUlDXRRXwoyueWWW8zkyZOdnel79uzpbfBrt9Ecd9xxZvr06S1D33///c3gwYOdp/Tkk0+asWPHtmR6sDWgK1d//vOfe1yVvePWW29tqFrUQJd6uVx33XUtV/MGAVVwybBhw8wuu+zibDixtSeZyhDy3nvvOctQFbXud955Z++a3bAMJbaG9btTgEnQNb3tCHSpje/RRx815557rvParBmSkt7apHYUbKPfhbKofP31186yULCTAqbWXntt52eoCAEIRCNQNX0vGh1qQwACEIAABCDgRwD9gXUBAQhAAAIQgAAE0iWAfpUuT1qDAAQgAAEIZEGgat/rKvrPpBXoovV3wQUXmAceeKBlKSr5qfxC5CdSX9IKdFGb8p+57777zJVXXhnJN0DPrrHGGl5C0RVXXDHWz0g+CUomO2fOnEjPyydj3333NYMGDUrkI6LEstdee62zf4r8huQPIX+ENGWAf0Qk8VMZAh0lQKBLR/HTOQQgAAEIQCAZgapt1EWrfs4KMNh77729yH1KMQgoS4OMBXfeead3o4j+/1qpXTW69dZbexvkqBkgohCQ4eCpp57yAm/eeOONlnHoqtUNNtjAG0f9rTh+gS5xMkREGWs76orHCy+8YG666Sbvv7oqtz7YQbJZYoklzLrrrutlL0njpqDmeSlzyW233WYefvhhM3v27JaAqNr60G1FMp6kFdClNah1cO+99zYYc9Sf1kHfvn29zCLNhqws5fLiiy+a66+/3rz00kveLUaST/3vRLLYYostMvmd6KadBx980Lv5qPk3qjFovStLi36nCjBbbrnlskRB2xCAABlDWQMQgAAEIAABCMQgUEV7UQxMPAIBCEAAAhCAAAScCaBfOaOiIgQgAAEIQKBjBKr4vcZ/pmPLLbWOX3vtNS9p7F/+8pcW3wB1ovP5Hj16mP79+5sf/vCHqfktyBfg5ptv9vr95JNPGnwS1K8Sj3br1s3zEZFflvxn9G9plJrfkPxDlBB1wYIF3zQb5DfkF+gi3wkFDMmHIU7BPyIONZ6BQHsJEOjSXt70BgEIQAACEEiVQBU36gKoGw/kFD9mzJhUedIYBMII+G2cFQwxYcIEs/rqq4c9zt8hAAEIQAACkQlUVd+LDIoHIAABCEAAAhD4hgD6A4sBAhCAAAQgAAEIpEsA/SpdnrQGAQhAAAIQyIJAVb/X+M9ksZpoM48EOZSYWwAAIABJREFUlAT5gw8+aBia7QaePI6fMUEAAvEIEOgSjxtPQQACEIAABHJBoKob9VzAZxCVI6BMDkOHDvWCrOqLbrSYNGmS6dq1a+WYMGEIQAACEMieAPpe9ozpAQIQgAAEIFA2AugPZZMo84EABCAAAQhAoNME0K86LQH6hwAEIAABCIQT4HsdzogaECgqgXfffdccfvjh5quvvmqYwjrrrGPGjx9f1GkxbghAwIEAgS4OkKgCAQhAAAIQyCsBNup5lQzjKiOBRx55xJx55pnm66+/bpjeNttsY0499dQyTpk5QQACEIBADgig7+VACAwBAhCAAAQgUDAC6A8FExjDhQAEIAABCEAg9wTQr3IvIgYIAQhAAAIQMHyvWQQQKC+B66+/3kyePLllgkOGDDH77bdfeSfOzCAAAUOgC4sAAhCAAAQgUGACbNQLLDyG3lYCur70mGOOMdttt52X5eHb3/52pP51m8uRRx5p3nnnnYbnvvWtb5lf/vKXZvvtt4/UHpUhAAEIQAACrgTQ91xJUQ8CEIAABCAAgRoB9AfWAgQgAAEIQAACEEiXAPpVujxpDQIQgAAEIJAFAb7XWVClTQgkJ/D888+b0047zRxwwAFm9913j9yg/H2OOOII8/nnnzc8u+iii3q3ufTp0ydymzwAAQgUhwCBLsWRFSOFAAQgAAEItBBgo86igEA4gc8++8wcffTRRleZqqy//vreJrp79+7hDxtjFORy0kknmenTp7fUX2WVVcyll15qunbt6tQWlSAAAQhAAAJRCaDvRSVGfQhAAAIQgAAE0B9YAxCAAAQgAAEIQCBdAuhX6fKkNQhAAAIQgEAWBPheZ0GVNiGQjMDbb7/tJaWtBansuOOO5rjjjjMKUnEpH330kff8rFmzWqpvvPHGZuzYsS7NUAcCECgwAQJdCiw8hg4BCEAAAhBgo84agEAwAdtNLIsssojZZZddzCGHHGINUvnXv/5lHn/8cXPRRReZTz/9tKUj3eaiABjdEkOBAAQgAAEIZEUAfS8rsrQLAQhAAAIQKC8B9IfyypaZQQACEIAABCDQGQLoV53hTq8QgAAEIACBKAT4XkehRV0IZE/AdhPLYostZoYMGWIGDhxoDXiZP3++ueeee8zVV19t5s6d2zLYLl26eLe5rLXWWtlPhB4gAIGOEiDQpaP46RwCEIAABCCQjAAb9WT8eLr8BGyBLvUz120svXr1Muuuu663iVYmiL///e9m9uzZRsEutrLXXnuZQw89tPwQmSEEIAABCHSUAPpeR/HTOQQgAAEIQKCQBNAfCik2Bg0BCEAAAhCAQI4JoF/lWDgMDQIQgAAEIPB/BPhesxQgkC8CtkCX+lEuueSSpnfv3qZv377eP8+YMcP73z/+8Q/z9ddf+05ISWmPOuooY/vN54sCo4EABJISINAlKUGehwAEIAABCHSQABv1DsKn68IQULDL8ccfb1577bXUxrzNNtuYUaNGmW9/+9uptUlDEIAABCAAAT8C6HusCwhAAAIQgAAEohJAf4hKjPoQgAAEIAABCEAgmAD6FSsEAhCAAAQgkH8CfK/zLyNGWD0CCnYZMWKEF7iSRlGQy6BBg8xBBx2URnO0AQEIFIAAgS4FEBJDhAAEIAABCNgIsFFnbUDAjYBuZrnsssvMH/7wB2vWB5eWtGned999zT777EOQiwsw6kAAAhCAQGIC6HuJEdIABCAAAQhAoHIE0B8qJ3ImDAEIQAACEIBAxgTQrzIGTPMQgAAEIACBFAjwvU4BIk1AIAMCSk47evRo88wzzyRqfdFFFzUnnHCC2WGHHRK1w8MQgECxCBDoUix5MVoIQAACEIBAAwE26iwICEQj8Nlnn5lLL73UPPTQQ0bBL1HKd77zHfOrX/3KrLjiilEeoy4EIAABCEAgEQH0vUT4eBgCEIAABCBQSQLoD5UUO5OGAAQgAAEIQCBDAuhXGcKlaQhAAAIQgEBKBPhepwSSZiCQEYFZs2aZcePGmRdeeCFSglolpN1qq63M8ccfb7p3757R6GgWAhDIKwECXfIqGcYFAQhAAAIQcCDARt0BElUg4ENAQS7aPN90003mpZdeMl9++WVL4IuyQfTs2dPsuOOOZuDAgaZr166whAAEIAABCLSdAPpe25HTIQQgAAEIQKDwBNAfCi9CJgABCEAAAhCAQM4IoF/lTCAMBwIQgAAEIOBDgO81ywICxSAwf/588+STT5pbbrnFvPHGG+arr75qCHxRYEuXLl1Mr169zG677WYGDBhg5L9DgQAEqkmAQJdqyp1ZQwACEIBASQiwUS+JIJkGBCAAAQhAAAIQsBBA32NpQAACEIAABCAQlQD6Q1Ri1IcABCAAAQhAAALBBNCvWCEQgAAEIACB/BPge51/GTFCCEAAAhCAQFQCBLpEJUZ9CEAAAhCAQI4IsFHPkTAYCgQgAAEIQAACEMiAAPpeBlBpEgIQgAAEIFByAugPJRcw04MABCAAAQhAoO0E0K/ajpwOIQABCEAAApEJ8L2OjIwHIAABCEAAArknQKBL7kXEACEAAQhAAAJ2AmzUWR0QgAAEIAABCECg3ATQ98otX2YHAQhAAAIQyIIA+kMWVGkTAhCAAAQgAIEqE0C/qrL0mTsEIAABCBSFAN/rokiKcUIAAhCAAATcCRDo4s6KmhCAAAQgAIHcEWCjnjuRMCAIQAACEIAABCCQKgH0vVRx0hgEIAABCECgEgTQHyohZiYJAQhAAAIQgEAbCaBftRE2XUEAAhCAAARiEuB7HRMcj0EAAhCAAARyTIBAlxwLh6FBAAIQgAAEwgiwUQ8jxN8hAAEIQAACEIBAsQmg7xVbfoweAhCAAAQg0AkC6A+doE6fEIAABCAAAQiUmQD6VZmly9wgAAEIQKAsBPhel0WSzAMCEIAABCCwkACBLqwGCEAAAhCAQIEJsFEvsPAYOgQgAAEIQAACEHAggL7nAIkqEIAABCAAAQg0EEB/YEFAAAIQgAAEIACBdAmgX6XLk9YgAAEIQAACWRDge50FVdqEAAQgAAEIdJYAgS6d5U/vEIAABCAAgUQE2KgnwsfDEIAABCAAAQhAIPcE0PdyLyIGCAEIQAACEMgdAfSH3ImEAUEAAhCAAAQgUHAC6FcFFyDDhwAEIACBShDge10JMTNJCEAAAhCoGAECXSomcKYLAQhAAALlIsBGvVzyZDYQgAAEIAABCECgmQD6HmsCAhCAAAQgAIGoBNAfohKjPgQgAAEIQAACEAgmgH7FCoEABCAAAQjknwDf6/zLiBFCAAIQgAAEohIg0CUqMepDAAIQgAAEckSAjXqOhMFQIAABCEAAAhCAQAYE0PcygEqTEIAABCAAgZITQH8ouYCZHgQgAAEIQAACbSeAftV25HQIAQhAAAIQiEyA73VkZDwAAQhAAAIQyD0BAl1yLyIGCAEIQAACELATYKPO6oAABCAAAQhAAALlJoC+V275MjsIQAACEIBAFgTQH7KgSpsQgAAEIAABCFSZAPpVlaXP3CEAAQhAoCgE+F4XRVKMEwIQgAAEIOBOgEAXd1bUhAAEIAABCOSOABv13ImEAUEAAhCAAAQgAIFUCaDvpYqTxiAAAQhAAAKVIID+UAkxM0kIQAACEIAABNpIAP2qjbDpCgIQgAAEIBCTAN/rmOB4DAIQgAAEIJBjAgS65Fg4DA0CEIAABCAQRoCNehgh/g4BCEAAAhCAAASKTQB9r9jyY/QQgAAEIACBThBAf+gEdfqEAAQgAAEIQKDMBNCvyixd5gYBCEAAAmUhwPe6LJJkHhCAAAQgAIGFBAh0YTVAAAIQgAAECkyAjXqBhcfQIQABCEAAAhCAgAMB9D0HSFSBAAQgAAEIQKCBAPoDCwICEIAABCAAAQikSwD9Kl2etAYBCEAAAhDIggDf6yyo0iYEIAABCECgswQIdOksf3qHAAQgAAEIJCLARj0RPh6GAAQgAAEIQAACuSeAvpd7ETFACEAAAhCAQO4IoD/kTiQMCAIQgAAEIACBghNAvyq4ABk+BCAAAQhUggDf60qImUlCAAIQgEDFCBDoUjGBM10IQAACECgXATbq5ZIns4EABCAAAQhAAALNBND3WBMQgAAEIAABCEQlgP4QlRj1IQABCEAAAhCAQDAB9CtWCAQgAAEIQCD/BPhe519GjBACEIAABCAQlQCBLlGJUR8CEIAABCCQIwJs1HMkDIYCAQhAAAIQgAAEMiCAvpcBVJqEAAQgAAEIlJwA+kPJBcz0IAABCEAAAhBoOwH0q7Yjp0MIQAACEIBAZAJ8ryMj4wEIQAACEIBA7gkQ6JJ7ETFACEAAAhCAgJ0AG3VWBwQgAAEIQAACECg3AfS9csuX2UEAAhCAAASyIID+kAVV2oQABCAAAQhAoMoE0K+qLH3mDgEIQAACRSHA97ookmKcEIAABCAAAXcCBLq4s6ImBCAAAQhAIHcE2KjnTiQMCAIQgAAEIAABCKRKAH0vVZw0BgEIQAACEKgEAfSHSoiZSUIAAhCAAAQg0EYC6FdthE1XEIAABCAAgZgE+F7HBMdjEIAABCAAgRwTINAlx8JhaBCAAAQgAIEwAmzUwwjxdwhAAAIQgAAEIFBsAuh7xZYfo4cABCAAAQh0ggD6Qyeo0ycEIAABCEAAAmUmgH5VZukyNwhAAAIQKAsBvtdlkSTzgAAEIAABCCwkQKALqwECEIAABCBQYAJs1AssPIYOAQhAAAIQgAAEHAig7zlAogoEIAABCEAAAg0E0B9YEBCAAAQgAAEIQCBdAuhX6fKkNQhAAAIQgEAWBPheZ0GVNiEAAQhAAAKdJUCgS2f50zsEIAABCEAgEQE26onw8TAEIAABCEAAAhDIPQH0vdyLiAFCAAIQgAAEckcA/SF3ImFAEIAABCAAAQgUnAD6VcEFyPAhAAEIQKASBPheV0LMTBICEIAABCpGgECXigmc6UIAAhCAQLkIsFEvlzyZDQQgAAEIQAACEGgmgL7HmoAABCAAAQhAICoB9IeoxKgPAQhAAAIQgAAEggmgX7FCIAABCEAAAvknwPc6/zJihBCAAAQgAIGoBAh0iUqM+hCAAAQgAIEcEWCjniNhMBQIQAACEIAABCCQAQH0vQyg0iQEIAABCECg5ATQH0ouYKYHAQhAAAIQgEDbCaBftR05HUIAAhCAAAQiE+B7HRkZD0AAAhCAAARyT4BAl9yLiAFCAAIQgAAE7ATYqLM6IAABCEAAAhCAQLkJoO+VW77MDgIQgAAEIJAFAfSHLKjSJgQgAAEIQAACVSaAflVl6TN3CEAAAhAoCgG+10WRFOOEAAQgAAEIuBMg0MWdFTUhAAEIQAACuSPARj13ImFAEIAABCAAAQhAIFUC6Hup4qQxCEAAAhCAQCUIoD9UQsxMEgIQgAAEIACBNhJAv2ojbLqCAAQgAAEIxCTA9zomOB6DAAQgAAEI5JgAgS45Fg5DgwAEIAABCIQRYKMeRoi/QwACEIAABCAAgWITQN8rtvwYPQQgAAEIQKATBNAfOkGdPiEAAQhAAAIQKDMB9KsyS5e5QQACEIBAWQjwvS6LJJkHBCAAAQhAYCEBAl1YDRCAAAQgAIECE2CjXmDhMXQIQAACEIAABCDgQAB9zwESVSAAAQhAAAIQaCCA/sCCgAAEIAABCEAAAukSQL9KlyetQQACEIAABLIgwPc6C6q0CQEIQAACEOgsAQJdOsuf3iEAAQhAAAKJCLBRT4SPhyEAAQhAAAIQgEDuCaDv5V5EDDBFAr/85S/NtGnTGlpcYoklzJVXXmmWX375FHuiKQhAAALlJoD+UG75MjsIlJHAP/7xDzNs2DDzxRdfNExv4403NmPHji3jlJkTBCBQMALoVwUTGMNtK4Gi23P+/ve/m2OPPdYsWLCgsHqIbQ4//vGPzcEHH9zW9dDpzoq+HjvNr+j9870uugQZPwQgAAEIQKCVAIEurAoINBH417/+Zd5++20zb948s+qqq5quXbvCCALOBP75z3+ad955x3Tp0sX06tXLfPvb33Z+looQiEOAjXocajwDAQhAAAIQgAAEikOgqvreoEGDzJJLLmmuvfba4giLkSYmwEF0YoQ0kFMCn332mXnvvffMUkstZXr27JnTUTKsMhGoqv6g78hyyy1nRo4cWSZxMhcIVIIAgS6VEDOThEChCVRVv9ptt928c+/bb7+90PIr0uCLuH/Mmz3n/fffN3PmzDErr7yy6d69e6j40wh06bTcCHRZKOa8rcfQBUiFVAlU9XudKkQagwAEIAABCOSMAIEuGQjEtoGI05Wc5Lt162bWXXdds/fee5sNNtgAx/k4IB2fef75583JJ5/sBbnUyl577WUOPfRQxxaoVmUCl19+ubnjjju+QSCj35gxY8yGG25YZSzMPWMCbNQzBkzzEIAABCAAAQhAoMMEqqjvNc95/fXXN+edd16HJdG+7pVA4X//93/NH/7wB/PGG294Noqvv/66YQCyFy2zzDJmiy22MHvuuafp06dP+waYYU8cRGcIl6Y7QkAJdU499VTz9NNPf9O/gl0mTJhgVlpppY6MiU6rQaDq+oO+kz/5yU/MAQccUHiBh503bb/99uakk05qyzwfe+wxc8YZZ7ToJbXOq5gtui3gK9IJgS4VETTThECBCVRdv5LoevToYSZPnlw4Kb722mvmmGOOMfPnz28Y+7e+9S0zatQos+2222Yyp3fffdccfvjh5quvvmpp/8gjjzQKIqovRd4/5sWe88EHH5jhw4d7QS61stlmm5nTTz890M8qSaBLXuRGoMvCX1Ne1mMmLxYaDSVQxe91KBQqQAACEIAABApOgECXDAQYdvCQpEsd0Gy55Zbm+OOPd8o8kKSvqj2rDAu6Fv3jjz9umLqY60B6q622qhoS5huBwBNPPOEZSGTIqC/LLrusufLKK/m9RmBJ1WgE2KhH40VtCEAAAhCAAAQgUDQCVdP3fvCDH7TsqySzKgS76HbZs846y7z66qtWB1Lb+l188cXN4MGDzcCBA82iiy5atGX+zXg5iC6s6Bi4hcAtt9xiJk2a1PLXtdZay1x66aVwg0BmBKqmP/z0pz81cpJvLvvss0/hg13CzpsUPKf3jEum6qQLTvbvxx9/3NoMgS5JCVf7eQJdqi1/Zg+BIhComn616667+tomihjsovP7ww47zMycObNlqW2zzTaeL0gWRQkylSizuXTt2tX79+bkB0XeP+bFnnPEEUeY119/vYX50KFDjW6PtpUkgS55kRuBLgulm5f1mMV7hTbDCVTtex1OhBoQgAAEIACB4hMg0CUDGYYdPKTR5SKLLGL2228/bzOmQAxKcgJBcuOAJjnfsrdw9dVXm1tvvbVlmvqtXnjhhWbttdcuOwLm1yECbNQ7BJ5uIQABCEAAAhCAQJsIVE3fs81XuMsa7KIbXEaPHm2eeeaZxKtqySWX9Npab731ErfViQY4iO4EdfrMkoDfmlZ/SyyxhJcYZfnll8+ye9quMAH0h4XCL3qwi8t5k19G8LSXv7Jj6+Z76S22wjlK2tSr1R6BLtWSN7OFQBEJoF8tlFoRg11uuOEG89vf/rZl6WUZNKzgmjfffLOlT1twTZH3j3mw59h0CQlg4403NmPHjrW+epIEuuRFbgS6LBRvHtZjEb9zZRlz1b7XZZEb84AABCAAAQgEESDQJYP14XLwkFa3m2yyiXeLRJGzdSZlkWTTWd+3rqw9+uijzYIFC1qGVPTDsKSMeT6cwG9+8xtz4403tlRUoMtFF11k+vTpE94INSAQgwAb9RjQeAQCEIAABCAAAQgUiEDV9D3bjS41kZUt2EU2jRNPPNF8/vnnqa3Kb33rW172+r333ju1NtvVEAfR7SJNP+0icMopp5innnqqpTsFpV111VVGNwFTIJAFgarpD7rVrPmm9nquRbbvu5w39e7d20ycODHTpGiTJ082119/feByJdAli19zddok0KU6smamECgqgarpV7YbXWryK1qwiy1oVzYU2SK23377VJfmjBkzzPDhw828efMa2g3qr8j7xzzYc7QfOOSQQ3xtbJtvvrmXGMZWkvgc5UVuBLoslG4e1mOqLxQai0Sgat/rSHCoDAEIQAACECgoAQJdMhCcbQMhh/eePXs69ajrU2XU1cb366+/DnxGwS5nnHFGpocYToPuUKUkm876ISsT2VFHHWXeeuuthpkoiOjcc881ffv27dAM6bYIBF5++WVzwgknmPnz5zcMd7XVVjMXX3yx0RXEFAhkQYCNehZUaRMCEIAABCAAAQjkh0DV9L1rrrnG3HzzzYECKEuwy/PPP29OPvnkFqeH5snLniRn+MUXX9y42ovkOKFbgA866KD8LGaHkXAQ7QCJKoUi8OCDD5rzzjuvxb672WabefZcCgSyIlA1/eGxxx4LdFwT56IGu7gEunz72982Z555ptloo40yWVI6Oxk2bJiZPXt2YPsEumSCvzKNEuhSGVEzUQgUlkDV9CvtVx599NFAeRUt2OW4444z06dPb5mT7YaVJIvVFiS89NJLm6uvvtp07969pfki7x/zYs8ZNWqUefrppxvYykZ2/PHHm/79+1tFmsTnKC9yI9BloXjzsh6TvEN4Nj6Bqn2v45PiSQhAAAIQgEBxCBDokoGsbBuIlVZayejWhyhFDgwvvPCCdyNEcwBGfTsDBw70shNUsSTZdDbzUiYPBSvMmjXL+5OcSEaMGGF22GGHKqJlzhEJTJ061Vx44YXfOCn16tXLO2DUb58CgawIsFHPiiztQgACEIAABCAAgXwQqKK+p8PnF198MVAARQ92CQtyWWyxxcwee+xhfvrTn1oTJ4jRhAkTzOuvv+7LyuUgPx+rfOEoOIjOm0QYTxoEZA9WAJ/svPpdrrfeembMmDEkRUkDLm1YCVRRf7DduF0PqYjBLi6BLpqjsq4rkVcWZdq0aV5wrt5jQYVAlyzoV6dNAl2qI2tmCoGiEqiifrXffvuFBroWKdjl4YcfNmPHjm1JRLDEEkuYK6+80iy//PKpLE/pTIcddpiZOXNmS3thOltR9495secoQPsXv/iFeeWVVzz2Sh6j2x9lXwsqSX2O8iA3Al2wL6byAitBI1X8XpdAbEwBAhCAAAQgEEiAQJcMFkiagS71w3vooYfMOeecYxYsWNAy6i5dupjx48ebtdZaK4MZ5bvJpJvOfM+O0UEAAhAIJsBGnRUCAQhAAAIQgAAEyk2gqvpemYNddOh+5JFHmnfeecd38e64445GWUZ1w6xLefLJJz2n+blz57ZUV4bQyy+/PDVnDZfxJKmTF8eIJHPgWQhAAAJ5IFBV/aGMwS6ugS5LLbWUmTRpkm928KRr8vTTTzePP/54aDMEuoQiokIAAQJdWB4QgEDeCVRVvypTsMtnn31mhg4daubMmdOw3JSQQMlPd9ppp1SW4WuvvWaOOeYYM3/+/Ib2sr6FL5XBx2yk6PacMvgcEeiycPEWfT3G/Bny2P8RqOr3mgUAAQhAAAIQKDMBAl0ykG5WgS4aqjJ+nnTSSS2bYv0tiytVM8CTepNl2HSmDoUGIQCByhBgo14ZUTNRCEAAAhCAAAQqSqDK+l5Zg10uuOAC88ADD7SsaDlWHH744Wb33XePvNqD7EUDBgzwHDaKUDiILoKUGCMEIFAEAlXWH8oW7OIa6KJ1qUDa3XbbLdUl+sEHH5hDDz3UKFA3rBDoEkaIvwcRINCF9QEBCOSdQJX1qzIFu5x55plGN7s0l4033ti77SWNMnnyZHP99de3NNW7d28zceJEo4CXspWi23PK4HNEoMvCX1XR12PZ3g/tnk+Vv9ftZk1/EIAABCAAgXYRINAlA9JZBrpouNoUa3PcXLp27epl6VxppZUymFV+myzDpjO/dBkZBCCQdwJs1PMuIcYHAQhAAAIQgAAEkhGour5XtmCX119/3cvqOW/evJaFsddee3mOpHHLbbfdZq688spC24s4iI4rfZ6DAAQg0Eig6vpDmYJdbOcfcpD817/+1SD4LJwnbY6afv0T6MKbKAkBAl2S0ONZCECgHQSqrl+VJdjlueee8xLLNutRSyyxhGdTWX755RMtJ7WrW2Pef//9lnaGDBlixLGMpej2nDL4HBHosvCXVfT1WMZ3RDvnVPXvdTtZ0xcEIAABCECgXQQIdMmAdNaBLsqcNWzYMDN79uyG0ad9pWoGaDJpsgybzkzA0CgEIFAJAmzUKyFmJgkBCEAAAhCAQIUJoO8ZU6Zgl9NPP908/vjjLSt6zTXXNJdcckmirJ6yFx1xxBHm3XffbWm/KM4UHERX+GXH1CEAgVQJoD8YU5ZgF7/zj0UWWcT06dPH/O1vf2tYN4suuqgZP36897c0is1Rc6mlljLq66OPPmrohkCXNKhXtw0CXaore2YOgaIQQL8yXpBGs49Ks/x69Ojhm7Q1L3K2+dpofGncjvfKK6+Y4447zixYsKBhyosvvri57LLLzCqrrJIXFKmOo+j2nDL4HBHosnBJF309pvrjrGBjfK8rKHSmDAEIQAACpSdAoEsGIs460EVDvvDCC83999/fMvqdd97ZHHvssRnMKr9NlmHTmV+6jAwCEMg7ATbqeZcQ44MABCAAAQhAAALJCKDv/ZtfGYJdPvjgA+/GFjlV1BdlRD/zzDPNRhttlGyxGGPuuOMO77bf5rLGGmuYiRMnJm4/6wY4iM6aMO1DAAJVIYD+8G9JlyHYxe/8Q0nP9thjD3PnnXear7/+umFZ77rrruaoo45KZanbMp7369fPPPXUU+bTTz9t6IdAl1SwV7YRAl0qK3omDoHCEEC/+reoyhDsYruxbr311jPnn39+ojV51VVXmSlTprS0kUbbiQaW8cNFt+eUweeIQJeFi7zo6zHjn2vpm+d7XXoRM0EIQAACEKggAQJdMhB6OwJdpk6das4999yapT5NAAAgAElEQVSWQ4yNN97YjB07NvKsXnzxRXP99debF154wXz11VcN7So7mDJv7LTTTmbgwIGma9eukdv320istNJK3kFTrTzzzDPedbAzZsxouCp2tdVWMxdccIHp3r27OeCAA4wcQ5KUoMMWv/Zdrql1mZ/G/Pbbb5vrrrvO/PnPf27hLMcWXYW7yy67xOZs46LMazp4+t3vfmfeeOMNM3fu3Iaqyr7Wq1cv73BswIABXja2KMV2ANHMujYOGY80jvnz57eMQ1lsZSDbfPPNE2WybR6/HIl+//vfmz/+8Y+eHJr7rq3z/v37mx/+8IfeeotSsjJ+vPbaa+aWW24xf/nLX8yXX37Zco1y0nFHmSN180mAjXo+5cKoIAABCEAAAhCAQFoE0PcWkix6sIstCGWdddbxsq+nUWRTGT58uJk3b15Dc926dfNsLiussELkbrSffvDBB81dd91l3U/LnrH11lubwYMHm+WWWy5yH7UHXA+iq2xfkT1DdgKtpzlz5nxjw5PT8w9+8AMvA61rUSb+G264wTzyyCPmk08+abA5qD3ZxLbYYguz7777enajqMXmnD1ixAjPzlgrmtMDDzxgbrvtNvPee+81ZL7VOLp06WI22GADbxzrr79+1GEE1pdNVCxll2y2u6hvZd1V33vvvbf3X9nvopT//u//9uyazY7oSZzBw36TaYw7yhypm08C6A8L5VL0YBfbu1Tv+xtvvLElq7puW5k0aVJk+7bfSva7iU5nB6eddpoZM2aM+eKLLxoeS/JuqzVUlLMql1++9JWbb77Zs+03f2f1/GKLLWZ0HqJvzJZbbhn5XCZoDJ0+V6jpGH/605/MZ5995nTmmFWgi/q//fbbPX1WtxA0Z9jXmu7Zs6fZcccdUz+bc1kn1IEABIpDAP1qoayKHuyi7+QxxxzT4i8gPxglD5EfS5yS9LaYIu8fXew5tb2/grX9/DXEX/tu3Uocd+/vNw75UyiR8Nprr20VaxJfjyzkFmT3svn2ZBHoIt+sW2+91dduJJiykSyzzDJmu+22M9oLxP3t2AQTZi+y2a1c1mOc3zjPFIMA3+tiyIlRQgACEIAABKIQINAlCi3Huu0IdEmrjyeeeMI7bJWR3aXooHSTTTYx2hhECQTw20gsueSSRhktdNCrv7/55pu+Q6gPNClqoIvkdcYZZ5j333/fBbO3IVRQ0YEHHhj5AL2+AwWW3HfffeaKK67wAmtcivrWzUBHHHGE88GKS6CLgkx0wNYcZGMbk+T+61//2my44YYuw7bW0SGGgr+effbZFqeCoIa/853vmF/96ldmxRVXdOo/ifGjuYOa3OSE1JzpN2wwMvqceOKJzuMOa4+/558AG/X8y4gRQgACEIAABCAAgSQE0Pca6RU52EVOFK+88krLcpCj6m677ZZkmXzzrPaTQ4cObbE/aK8vh1QlSHEt2k+fd955RrajZif9oDZ69+5tRo4cGehAYHs+7CC6qvYVJQMZPXq0efLJJ73bf2w2HtcEOLNmzTJnnXWWkTOxa1Ew06hRo4yy0LqWsEAXrVfZPhRE1ex0autDyXg09jiBN/VtPvroo14SoSh2Fzkkyza51157Odvr0nR4kdzGjRvnJSqK8ptUsM7PfvYzL7lO1EAdV1lTL38E0B8aZVLkYJegd6mCA5XArLmkoVvYbqLTd0Dfg2HDhqUa6FK0s6qgX/306dO98yCdm7gWOWDqd6vb/6ImIqv1kYdzBX1XNXcFkLp8q3TmqO+TzqN0Q5DfunLVb5pZ67upoKxXX33VVQxG45GDrXRZ17Mh58apCAEIFJ4A+lWjCIse7HLYYYf5+qck0aNst+G5BiIXef8YZM9ZdtllvYQdSgjbnIzU9mKIY4NQW0UPdFGw8EknneQljXUp0iH1Wxw0aJBRANexxx7bYl+JE4wu3VzBQR9//LHLML6poyTGv/jFL2LZBJs70s1I1157rfOaWX311T09VDpcmH0x0qSoXDgCfK8LJzIGDAEIQAACEAglQKBLKKLoFdIKQgnqOWkfMjYrG5ec/+MUGdq1Odh2222dHrdtJHQ4f/LJJ5vPP//c2k7RA11uuukm7+YaF6N+M4TNNtvMk1OcQ2htgrWJnDlzppOMmispEEmOA0GZLWrPBAW6/PSnPzWnnHKK+etf/xp5HDpU0GZct8zEKffff7+5+OKLnZ0lmvuQYeCggw7ygo7CSlqBLsrOoUOUKIdgzWOL+vsMmxt/zzcBNur5lg+jgwAEIAABCEAAAkkJoO+1EixisIsOhg855JAW+4cc0C+77DKzyiqrJF0q3zyvPbhudW0ucpyUg75LSbqf1n5+11139ZwWo9g0gg6i5fBRVfuKHDz/8z//07NxBNmXXBxB5ShwzTXXxLaV6CYW2Wpc5BrknK3gHd3s4poUpn7d6oYXBW7FSY6iAC4lCIni9Nr8m1Ew19lnn+10e1EajkpyXJZzh7KoxrEv1sb/ve99zwuYinNbt8t7gzr5IoD+0CqPoga7BL1LN9poIy8wojloL43b4nQruy2IRudCaQW6FPWsyu8XL8dNOdfJMTBuUUZsteFyLlPfRx7OFbRW9Y0NOu+zcZEz66mnnuo5djbfFOSi39S3m8Z3M8rZUFxZ8xwEIFA8AuhXrTIrcrDL3XffbS655JKWSSXRo7Rnv+eee1ra3GabbbzvXFgp8v7RZs+56KKLvIQdCsKIWmRbUrIJ3X7nWooc6PLYY495CVxdg4HqmfTp08coeEvzb04kEiXQJQ2bSRy51c9F+4O4/kXS4Y477jij39K0adMalk2935nreqJeMQnwvS6m3Bg1BCAAAQhAIIgAgS4ZrI+kQSguQ0rShwIglEVU2YySlNomoV+/fqHN+G0odaiqYIoPP/ww8PkiB7rowOeOO+4I5RNUQU4oOqyKUrQ+FOTSfCAQpQ3VlcONDu779u0b+Kgt0EVjV7bRd955J2rX39RX0IaMH1GdF3StcFL2tUG4yCCNQBdlOdMtNvPmzYvNq/agDAhHHXWUlwWOUm4CbNTLLV9mBwEIQAACEIAABND3/NdA0YJdXn75Ze+gVY539UVZBuXA7hI04Ppr0KG0Mrw3l5VXXtnpdt4099PK+q49vatjvc0xYuuttzZTp051ReBbz2Vv3/xgXuwrq666qlFm/TBnhyBHUK29888/3zz44IOJOOphOekom3/YurU5Z++///5e0EYcR9ja4GVTvPTSS81KK63kPB8xHD58uJkzZ47zM7aKysg7YcKE0P6TOipJ5nKIipusqHn8Wkty5nL9TSYGRQMdI4D+4I++iMEuYbdjKVHW448/3jBh2dTHjx9v5PAWp+ibIUe55iRatWzkurU9jUCXIp9VNXOVQ57s8W+99VYc5A3PRA3ozMO5gnRdnUnZbp1zgaKb0xTQ2Xw+EiXQRWtX382nn37apcvQOv379/d0+DCdJ7QhKkAAAqUggH7lL8aiBrvYbq+Lm5BEuoD0o9mzZzeAinLDbpH3j0n8gYJeEPJ50BobPHiw03ukqIEusnnJZuN6260fDOnqsrM02x5dA10UOK3EJrIrplHi2OH0O5LNN05gVG3MWjNiodsC6wuBLmlItRht8L0uhpwYJQQgAAEIQCAKAQJdotByrJskCMWxCy8C/YILLmjJ4hdm8NXGQNet2gIPpPT36NHDu5pbm/gXX3zRvPvuu9aDdNcgBL8Npetc6zccyvLYfBg9Y8YMc95557Vs2BScocPr5hLk2KGMEDJqRN3w+M1PRgsZ5ZszLerfl1tuOY+vNpkK9AkKbNChhg6l1lprLSdkGr8yptqcBdS/MsUqi6MOHV566SVvzs0b3lpnLo4DtkAXrQ8/JwzNaYUVVvAOBzQGHWjZ+tc41lxzTe8Q3vUwIcwpR+Pq2bOn+e53v+u0zl2CRpIGujz//PNetjKb04rGrINJOQmpqJ5+n1r/NoNH1LXjtMColDsCbNRzJxIGBAEIQAACEIAABFIlgL5nx1mkYBfdkKK9fbONQLda6IaFvJSw/bT25QosWHfddZ3205rXJpts4mUmd9nTR7EfVcm+4ro+guyCYbKV/UeZa1dffXUjZ1U5NwcForg4LNhsJUqe42fLUPCFMrqrqG85JQTdYLLddtt5N0W7FJcgF2XRl81MNkXZW+RY8cknn1ibdwkaSeKoJFuZAoqCglxkY9SNDhq7ihIbvfDCC4HjjsLNhS118kkA/cEul6IFu9gCXZTMbOeddzbPPfecZ1dutq/rZjUFXsQpYW0G3fB+8MEHO3VZ9LOq+km6BLnoO6uzKelQOg/Rt1Ycbd85l3MZjSEP5wqah5K1BTlFRtXb6vmGnXvW6rp8N3XOom/9+uuv73Q+prZddB6nRU8lCECg8ATQr+wiLGqwi1/AsGYZ5UbcGhXdHqH9abNOJt+bK6+80inZQJH3j1HsObIJyFek5ksif5mgAA/V100nLolRixjoIr3whBNOCExuEpVZ/a/VJdDFxcdIt9vKx0hyU9G4ZTdRELxfkY+N9imyQbgW2UDCApalJ9dsILLZuCZRIdDFVQrFr8f3uvgyZAYQgAAEIACBZgIEumSwJtoR6HLhhRcaOUk0lyCDa5CRV5uMXXbZxQuQqG1M6tt+9NFHzbhx43w3KauttprRNaxBmQBdNrYydGtztOmmm3qZIbt162b+9re/ecbx3Xff3dp+0gCD+nmmGejSLJtll13Wu7Zdh8/NRQcbujlFB0h+Zfvtt/c2gWEl6HBIm18ZmQYNGtTiXKK1ccstt5jJkyf7GhE222wzzynFVmwHW831NXdl9dIhfHPR3GWg8HMg0PrUplY35ISVoIOdpZde2su+tdVWW/k288QTT3jr3O8mHP0uzj33XOvtNknWYdBBmLKYacxaA35OQZLdjTfeaK677jrfQzHXQ6Awrvw9vwTYqOdXNowMAhCAAAQgAAEIpEEAfS+YYlGCXa6++mrvBovm4nLYnMY6cmlDN30okYifw6WSdYwYMcK6N9We/qyzzjIff/yxb1euDoIu9iPsK8bIVqAkNQoi0v/kEPLUU095SVL8bCf33nuvZ7vzk60CW2Tz0e1CzUVBE7JH+WWnD7OTqC2braS+H9l8BgwY4N0c0GxblM3j4Ycf9rKa+jlOKMGHblXRHIJKmE10hx128BIDde/evaUZ2SWVbOixxx7z7SLMZpbEUSnoNxlkY9NAJTs5yjQn9NHfJDvZIeXkSykvAfSHYNkWKdjF9i6t6RB6xw0dOtQoSVh9qd2+4vduC1v5YbfEhI0prP2w93LRzqqCgkn1rtW5kN93VsmspCP+/ve/9/1Gh5295eVcIcghMUxvu+KKK8xDDz0UGNjqesZx1VVXmSlTpvguv6Bx1PQNfe/9bqRxSYQWtub5OwQgUA4C6FfBcixisIv2m/JPaN4rr7HGGmbixImRFq7Nf2fgwIHmkEMOcWqryPtHF3uO9CL5PfTq1auFh24TkQ6qpBN+RUkxpDeF3U5atECXsIBp2Tt0W52NmewlSo4aVFxsjzZ9Tj5GQ4YMMT/5yU98/cjUr3Q5+dH4JXRVgLFu4w2Tm9oJsoEEjUP93nPPPWbSpEmBtwsS6OL0GipFJb7XpRAjk4AABCAAAQg0ECDQJYMFkXWgizY7Bx10UIvzgIytcjrYaaedfGcl5V6Hv80bdR1unnbaaV6ASVAJiuLXYfBuu+1mfTxsY6vAAxn7XTY4zZ0kCTBobiuLQBfJ5Uc/+pF32BSWvdR2IKIADW3cww6ldOvJ3Xff3SIHZTVQ5li/DXB9ZVuQiMZ95pln+gbp6PmwQBc5xChDbViWjaBAHZdgHz2vYC3dQtRcdBOK5hC2xoKMCWpDxgK/kmQdSmaSXXNxzdqm52xOK65OHxm8CmmyTQTYqLcJNN1AAAIQgAAEIACBDhFA3wsHX4RgF+1H5UDRXOJkCQ0nEr2GnPnleOGXfEK2BDlshNkkdLCsgAklkWgurtk3g+xH2FeMEcfDDz/c6L0QZmOqyUD2PD3jl9RDtjz9LaitIGfkIDuJ+g8LdFEilHPOOSfUXhVkk9x///3N4MGDAxe9zVlIPBXI45JY5YEHHvB+B343NwfZzOI6Ksk+NWzYMDN79uyWubkGjiW1s0V/k/BEngigP4RLoyjBLi5BJUpgdf3117dMOuzcxo+S3rnST/QOqS/173yXMQVJoExnVXIsVHKvZsc+6S1y+A37RomTzmWUAX7evHmRZJiHc4VnnnnGnHLKKS3Z6zURBWVKN/RLrlc/Ua0nMfTTVVTPJdDl9ddfN7rlyI+hgoLlOBs2DunDI0eONGqrucgx8rLLLvNuNqRAAALVJYB+FS77ogW7SN+RD4eSktaXqOfrtnb07ZGPRp8+fcLhGWOKvH8Msudo760Al379+oVyuOaaa7wErX6JOrS+FHQRVIoW6HLbbbd5N/74FRebjZ5TYg7ZJWy34oQFuthuc9T6VbthPj41fVb2FT+d2CWhrX5DuhlSfkfNxdXXSW1oDNOnT/flSaBL6M+vNBX4XpdGlEwEAhCAAAQg8A0BAl0yWAxZB7rYshLJgV+BEn6GVtvGIGomIhnctTls3iSFXbkatLF1PZy1iSpJgEFzm1kEukSZn01OcjhQgEXfvn2tK1ZZLnRw1ZxxKsoGVI3bDpmCnBeCAl2i9m87GFHGs2uvvTbQ+cJ2sLPqqqt6gSRhQS41uDYHnyBjVJJ1qAOYV155pUG2krmCg8IC0Oofsv3O8uI4lcHrliaN8Ryc/IqCnygQgAAEIAABCEAAAsUngL7nJsO8B7v47dfCEpa4zTydWrbEG1H300FBEWuuuaa3Nw8KqkjLfoR9ZeG6UHZyBWk0Fzl9yvnUJWBGPHXjSvNtAWGJUYICXaIk99DYbc4fcrjQ7by2YgsYiWoTVftyIpczeXPRzdTKsOpX4joqTZs2zXN61m+qvsg2KBuhi9z0nM0BW0FGynbqaitL501DK+0kgP7gRrsIwS4uQSUuwSluRIy54447vHOm+qJ3pr7RSkal4jKmoPeynxNb1PdyXs6q5LTp50wX5VxIrB555BHPkbDZqbN3795eRnm/934ezhVs83fR++rXiC0Jm+q4BLrYdMgo+o76CgoS3W677bxvMwUCEKguAfQrN9kXLdhFt5/KP6K5uCRVqD2jQAPtr6N8x8u2f7R9i6PqeOJiS+4a5pOkZ4sU6BKU4CKq3hF0k29YoIvtNiIl31BCX9disy3uvPPO5thjjw1sxubno6AzBYvpBmOXEqTLEejiQrAcdfhel0OOzAICEIAABCBQT4BAlwzWQ5aBLkHR+EGHqraNgYuBuBmR37X1YQfbto2tMjrJeO96OOsnriQBBs3tpR3oEmd+fhtJF+cXmxEm6oGKDtDlvDBz5swGPEGBVLZAF417+PDhZtddd3X+pdkynoRtPG3jjhMwosHaHBFsRq246/Djjz/2suZ+/vnnDYxcAnuaodqMaC634TgLKKWKLk5oKXVV2WYIdKms6Jk4BCAAAQhAAAIlI2A7mCnZNNs2nfXXX9+cd955beuv1lGeA12U7EEZTOfMmdPAxfUWlmaYshEo4YLarS9htiPVTdN+VHX7injaHJ/DbCx+PxDdSDR27NgWxx3ZfI466ijf35TNVhJnben2Xt0+05zgRQl/5KhuK7ZxRw0YUfu2m4SDbmKOG+ji53wvO5ucmuUkEqXIzvfmm282PBI1Q3GU/uLWvfnmm42y91IgkEcC++yzj9HZQSeKa1CJ37lN1CziNhv7Ukst5QXH1W53cx2TH68ynVW99tpr3nu5OXP18ssvb66++urIwYR+epDtfZ2HcwXb/KM6JNbWiS2oNewc0zaOuLewvPzyy+aEE05okWvQGVkn3g30CQEXAtKvlETQ72YEl+epA4EsCShowS+RQJZ9+rVtu81ijTXW8IJNXUpat/gWef9os+dEDdgQb1tSUu2Jw24HKVKgi81escwyyxglPw67Wbl5bdoSnYQFusgmKJtLfenWrZt308wKK6zg8hPw6syYMcPzDWq+YS/st2Tbg6hNl1t8mgdoSxAcxxbmPPkUKu65555m7ty5KbREEzYC+M+wNiAAAQhAAALFJUCgSwayyyLQRYbySy+91Nx3332+xqggw7FtYxD1kKOGyrbZHzhwoOew71f8NpRx+29uP26Agd840wx0iTu/OAYMm1NK8wGU63L3O2wKCraxBboEZRsLGkscA4RuRFH2sObbhoJuogkag5gqs9ynn37aUM2WKTTuOpSTxF133WU+/PDDhn5WX331SAFCetjm9BF2EOS6LtKqp/eEDAyUbAmwUc+WL61DAAIQgAAEIACBdhEg0CV90p3QlfMc6GJzOA1KqBImFZujYlibadqPsK8Yz2lIt5A0lyFDhnjOAlGKLdNoz549PednvyQ2NltJ2DqwjSuO3c5vTbkEXdnGcMMNN5jf/va3DX8Ouok5zjpU47JzTZ06taEfBQgpsKhXr15RRGf8gr7Ulv597bXXjtRWlpU1N5wwsyRM20kIyDbul+k7SZuuz7oGldjObYICEpvH4NqG65ia2y/bWZUcEKdMmdIiyiOPPNLsttturiL+pp5fIitbkGMezhX8vomaTNzvvO2cKex8w5YELo6+UxOGzVE0SZuRFwQPQCAFAuhXKUCkiUwJdMI+k7Z+YvMpiBMgWeT9o9/ee7HFFjMTJkww8hmJWmz2jLAEn3H8TDS2uL4eejau3GwBUnH1jbg6uvY5ClKpLwpw2X333SMFbtsS2oYlKLEFyMT1ddI8/NZBngNdCHKJ+oaIVz8P35x4I+cpCEAAAhCAAAQIdMlgDaQV6CKj7gsvvGDkcKD/Njvw1w89KMgkbuS8DY1tgxIUiZ/lRiLJprN5jnEOzNPeKClblAI2dOhTX4IyLaR9k4ctYMJmOIh7AGFbY37XmoYdwNsOVeIeKtnkatuIp7kO476W0pZD3HGEPYejXhihdP7ORj0djrQCAQhAAAIQgAAEOk0A/Tl9Cej2hZtuuin9hgNazHOgi2wQ06dPbxi9HPfHjBlj5FgYp9gScgTdfIF9xZi09/Vp3+ThFzARdDNIXCcL25obOXKkef755xv+HOSoYHM4UuZgZSaV41HU4jenoOQwcR1eoo4rqL5uFbj11lsbqoTZ2dLs37UtvneupKjXKQKbbrqp921sd3G1O7vexhI0ftdbYaZNm2ZOPvnkSGcY6rdsZ1V+39k4Tq01mdj0gLAs3EnXZFz9Q7fZKDCzviTRIeOMwxaIu/jii5vLLrvMrLLKKrHw2G6JCctIHqszHoJAhgTQrzKES9OpEFDiUCWE7HRJkiTCditHWKCm35yLvH9M2x/I5q8SlGzDZldy2f+66txpyc3mc5VEh0nbBhPnd+nnbxUW6HLHHXcY+Qc1F91me+yxx8YZRuECXfhexxJz5Ifwn4mMjAcgAAEIQAACuSFAoEsGorBtIDLoymtys802MzqA8MucqL/bNgb777+/GTx4cKxh+R0sBzkrpL2xrR90kk1n8+TzEOgSZwPq52jgcnWrTfg6FDvwwAPNrFmzGqrYjPhxDiCCFl6cA3i/NRnkbOGy8P2yZ2ojvsceexgZ3rJahy5j86uTthzijiPsOTbqYYTS+Tsb9XQ40goEIAABCEAAAhDoNAH05/QloEPxa6+9Nv2GA1rMa6CLLRAgLCDFBZ7tJo3zzz/f9O3b17eJNO1HVbev2JxCkjho3n///Wb8+PENt24E2Z/iyCBobUVdH7ZkMmEZYIPG4JdBXwz69+/veztKkR2VXH7nadbhe5cmTdrKgsCOO+5oZINud4ly/uGXDErvKL0/9e4LKh988IE59NBDjd5z9cXvxvS477YynVXphvZhw4aZL7/8soFXku+sGvLLqL355psb/S+rEudcIQsdMs440g6eqjHWGdnQoUPN+++/34C9W7duXrCsspxTIFAEAuhXRZBStceoANHbb7+94xBs+2fdRDJx4kSrH44G7hco7Kp/NU88ro6VJsA4fhrqP+p+3WXM+hZLNvUl7FtclBtdstBh0rbBuMiouU6cQBe/m22S+DpltR7j8HB9hu+1K6lk9fCfScaPpyEAAQhAAAKdJECgSwb02xnostNOO3lR7LYgF03Pb2OQJKuS2vS7cSMoqCCLjW1NdFEOesLEXdRAF7/MYUmyPYhTlGCmOAcQQbKIakCxBeYst9xyZtKkSbEydIatlea/p7kOo/Zdq5+2HOKOI+y5Qw45xLz99tth1fh7QgJs1BMC5HEIQAACEIAABCCQEwIcdKUviE7oynkNdLHtZTfccEMzbty4RPBtzqxyot1rr718207TfhTngL9M9hXb7b9JMmLaAkdsyXTiyCBo0UVdH36BOWo/aA0mWvQ+DxfZUSltFmHt8b0LI8TfO0lA5yl/+MMfOjKEKHbnKMEqzZO5++67zSWXXNLwzzYnzbjvtjKdVdm+iUm+sx1ZYCbejXK68eToo482CxYsaBj2Ouus4wXFxilxzjdsa1G6pr73SYpfgrmkZ6tJxsOzEIhDYNddd20IUo/TBs9AIEsCnbDP2Objd9utEl/qu9anTx/fx+LeZmsbQ1wdK00ZRfXTqPUddb/uMmY/3THsdpaiBLpMnTrVnHvuuS3v6CS6ZNo2GBcZNdeJE+jiF9CU1Ncpi/UYh4frM7vvvruZP3++a3XqxSSQp29OzCnwGAQgAAEIQKCyBAh0yUD07Qh0WXbZZc2pp55qlE0rrGRxSB91g5vlRiLKQU8YqyIGutgyZyUN8ogiszgHEEGyiLq+bP0nzZ4Wtl7q/57mOqy1q83s//t//8/cd9993n8l6+aDI5cxxrka2aXdJHWOP/548+KLLyZpgmdDCLBRZ4lAAAIQgAAEIACBchDA8TddOa6//vrmvPPOS7dRh9byGuiSpRPFtGnTzMknn2yUnFJVxuQAACAASURBVKK+BDkeRrFFhGGPesBfNvuKX1Z/MUsS5BGVadT6YTKNuj787EtJs4KGjbH571n8xmQHUxDPww8/7CUSkf2o+XcWNs4w56Cw57P4+8033+zdtvX1119n0TxtQiARgX322cfo7KATJard2S+reJiTpt4hOkeaOXNmwxRtZwxx321lOquyMbAFf7Zz7bTjXMGm5yW5NS3OOZPtWz9ixAijRIFJil/QtvSIY445xsgJlQKBIhBAvyqClKo7xh49epjJkyfnBoBf0K8GN3DgQKMkjn7Fpg8oyOyoo46KPLe4OlZQR+3aP0bdr7vAifOdL0qgSxY3HaZtg9EeQW0q4P/ZZ581Wkv6t6h79pVWWsn85je/8RW5bpNUoMtHH33U8PekN01nsR5d1mySOnrXfPHFF0ma4NkQAvjPsEQgAAEIQAACxSVAoEsGsssq0EUGVDnu6zr0TTfd1HnkfsEbzg9HqKjxnXDCCaZfv34tT2W5kYh60BM0pSIGutiM/xFE51xVh+AXXXRRS9aSOAcQQZ1GDXSxXSfczgCPNNfhrFmzzAUXXGCee+65yI4KflzbycF5MVExNQI2x0c26qkhpiEIQAACEIAABCDQUQLoe274XYLpOxXkohnkNdAlzq0rbhIxxpbpO2iPmqb9KOoBf9nsK362FVfZRa23+eabm9GjR7c8FlUGYf1GXR9+mdjbHeCRlqOSnEmUCEWBIHPmzAlDFfr3dnMIHRAVUieA/uCGVA5XN954Y2DlTga5aGBR7c6yKZ900kktduUgh8uoz8R9t5XprMoWBJFGgIXb6m2t1c5zhbhrIGhucc6Zsrx1xZZp/cc//rE5+OCD44qJ5yAAgQITQL9yE95+++1nZs+eHVg5b0EuGqztdpaePXuaSZMmGd3q1Vz89qiqp5tINtpoIzdgdbXS+r52Yv8Ydb/uAsePh3ySgvStogS6xAniCWOWlg1Gv4UrrrjCSBeKk4S1eZxBgS42/S/omTAO+nsW69GlX+rkgwDf63zIgVFAAAIQgAAE0iRAoEuaNP+vLdsGQgeI2gi7li5duph1113X9O3b1wtsifJsrQ9bNkrXMUSpF7SpzHIjEfWgJ2hORQx0mTFjhhk+fLiZN29eFHHFqms7BI9zABE0gKiBLmmugVhgYhw4+vUjo9Nll13mZcWImgkjaNwEusSVajGeY6NeDDkxSghAAAIQgAAEIBCXAPpeOLm8B7loBnJy0O0L9SUPGaGzOFivzTGOrSBN+1HUA/6y2Vf81lz4ryleDZvdIaoMwnqPuj7iOriEjSPK39NwVBLHU045xXz88cdRug6sS6BLaihz2xD6Q7hoihDkollEtX1HvZ1FfUS9BSbOu61sZ1VZ6lDhq7exRifOFWxrIMnNcWnpjml949LWY6LKlfoQgED+CKBfhcukqEEutZn56UT6rpx//vlmnXXWaQBg+24FBcaEEYyjYzW32an9Y9T9ehgL/d3GIygQPa4dIKrOXT/+OHLz0yUVJDVmzBgjG0uckobuMmXKFHPNNdekEuBSm0OcQBf93saPHx8Hg/dMFusx9mB4sO0E+F63HTkdQgACEIAABDInQKBLBohtG4ikUedxhtrObJQEukxrENESSyxhrrzySrP88stHEl3UDWhWNwj5DZpAF7sokxg/1KquZZVzljLeuhQZOvSbqy8KjtGhVnMh0MWFaHHrsFEvruwYOQQgAAEIQAACEHAhgL4XTKkIQS6age12jU5nhM7SSTMtZ0XsK8Zzchg7dqzLK+ObOn6H+pEaiFCZQBc7rDgOL/WtKYOqnKpcsqjKTuSXZVi2ouaEKmk5AUdYJlRtMwH0h2DgRQly0Szi2J3vvvtuc8kllzRA0DtC34btt9++4d9t2cvXW2897/3jV+K828p2VpWlDhXlddGpc4U4GdbD5pWW7pjWNy7qWV3Y/Pg7BCBQfALoV8EyLHqQi2Y3bdo0c/LJJzvdjOenb6mNIUOGGLGIU+LoWHnZP2YRWBCHR5EDXZLqMEl0F9kNzjjjDPP44487LV0/XxU96Ge7iBPoEscOVj/wLNajExgq5YIA3+tciIFBQAACEIAABFIlQKBLqjj/3RiBLju1UM1yIxHnoMcm9iLe6EKgS7zDvrR/+knWoQwHo0aNMs8++6zvsBZbbDGz1VZbmQEDBpjvfe97pmvXrr714hwEpc2B9tpPgI16+5nTIwQgAAEIQAACEGgnAfQ9O+2iBLloBvfff7+XibDZ2XzzzTc3o0ePbueSaugrSyfNd9991xx++OHmq6++augz6LA6TftR1AP+stlXCHTxz+CZ1HEk6o81jmNOrY/nn3/enHTSSWb+/Pkt3cphfdVVVzX9+/c3/fr1C7wJPOrNyVHnSP18EkB/sMulSEEuQedNQd/TDz74wOhmDQVB1Be/4JUoQTG1tuK82wh0Sf9d0clzhSoEuticnTsdqJ7+SqJFCEDAlQD6lZ1UGYJcNDvpTsOGDTOzZ89umGyPHj28BKf1Z/THHXecmT59ekO9Ll26mAkTJpjVV1/ddVk11IujY+Vl/5imPSeJzkmgy7EtwSYuusvll19u7rjjDt91KzvKBhtsYHbbbTezySabmO7du1vXt5+/FYEusV4HPJSAAN/rBPB4FAIQgAAEIJBTAgS6ZCCYPAW6yNB94IEHmlmzZjXMVNkwd9qpNSAlCQ5tcHbddVfTq1evlmay2NjWOkkSYNA80CIGunz44YeeweXLL79smM6KK65ott122yQibXm2W7duZuDAgS2b17QDLKIewNsYJM30EAVeknV42223ecax5qLflAyDgwYN8s3I2Vw/bTlEmT91O0eAjXrn2NMzBCAAAQhAAAIQaAcB9D1/ykUKctEMXn75ZSMniOZbOFdZZRUzadKkVJeSMrO/9957LW2uvPLKLft5HWLrMLu+BN3YG2WgcfbJadqPoga6lM2+4uekINn+53/+p1l22WWjiDK07n/8x3/42qCiyiCso6jrw49BUQJd5GB18MEHG9l6mstqq61mzjzzTCPbn0uJamdzaZM6+SeA/uAvo6IFuWgWcb6neu70009vyci86KKLeoG3ffr08QBJLznssMPMzJkzG4D5OXPWV4jjhFm2syq/IOa0dCjXN0wnzxVsa2CfffYxOmeLU+Kcb1x44YVeQHl9SetbH2edx5k3z0AAAsUhgH7lL6uyBLnUZnfxxRebe+65p2Gyur1Ce7CNNtrI+/coQcVRVnjcb08e9o9R9+suXOLoW0UOdJEuecIJJ3jJLOKUuDaYZ555xpxyyiktNkuNZ+eddzZHHnmk0T7CpaQV6JLUXprFenSZP3XyQYDvdT7kwCggAAEIQAACaRIg0CVNmv/XVp4CXTQkv82EDkKvvfZaJ+f5NBBluZGIe9DjN68iBrrYjP8bbrihGTduXBriC20jzgFEUKNRD+Bt/a+zzjrewV07Stx1aMsMI2OBDGaSo2tJWw6u/VKvswTYqHeWP71DAAIQgAAEIACBrAmg77USLlqQi2Zg268tvvji5rLLLjM6wE2raC/58MMPtzSnzO577bVXw79n4aRY6+Cxxx4zZ5xxRsstNjokP/bYY32nm6b9KOoBf9nsK362FTnnnH/++aZv375pLbfAdqLKIGxQUdeHjcGYMWOMkqO0o8R1VPK7YUHjVfZU/a4kS9cS1c7m2i718k0A/aFVPkUMctEs4tqdn3vuOe9WqOYgWyUrO+qoozxAtjpDhgzxEjDZStx3W5nOqmwM/PStLN4WnT5XsAVxS9cUgzglzvmG7XbCJE6itbHfcMMN5re//a2TTh1nvjwDAQgUjwD6VavMyhbkohm+9tpr5phjjmm5WbNeh7Lt1xQQoFsv4pa4OlYe9o9R9+sujOLcQlyUQBdbEI/WnuxmcUpcG4zf7UQKctGewfbes40vaqCLLRg+qT9bFusxjkx4pjME+F53hju9QgACEIAABLIkQKBLBnTzFugycuRI8/zzzzfMVDdz6AaJFVZYIQMCrU1muZGIe9DjN/EiBrpktfmLsjDiHEAEtR/nAL7Th2Rx16HN8WfAgAFmxIgRUcRgdZxq5802kQZM5VQIsFFPBSONQAACEIAABCAAgdwSQN9rFE0Rg1xqM9Bh9SuvvNIwoSwyfw8dOtS8++67Df3IKd7Pud+2l918883N6NGjE/0ubM6B+++/vxk8eLBv22naj6Ie8JfNvpKF00TUBRFVBmHtR10ffk5C+s0lcRwJG2Pz3+M6KumGhTfffLOhOQXGXXLJJb63aadtZ4s6T+rnjwD6Q6NMihrkolnEtTu73NbiFxzbfOuL3+qO+24r01mVTS5JAj2ivEk6fa4wY8YMM3z4cDNv3ryGYSdJwBbnnCnLoG2/34f0iFGjRvneZBdFftSFAASKSQD9qlFuZQxy0QxddCg/+85SSy3l3djbvXv32As8ro6Vh/1j1P26CyTdMvLUU0+12LeCEngUJdDFpssl0SXj2GBsOp0SpIhzlCQbElTUQBc947d+k/qzZbEeXdYsdfJBgO91PuTAKCAAAQhAAAJpEiDQJU2a/9dW3gJd/K7utjk4ZIDDazLLjUTcgx6/uRYx0EXz8DOmZJEV1rY+4hxABK21OIEufodk7WQQdx36HbLG/X2mLYes3ge0my4BNurp8qQ1CEAAAhCAAAQgkDcC6HsLJVLkIBfNwhb4sd5663mHx2kUBbgcfvjh5quvvmpoznZA/PHHH5tDDjnEfP755w31l1tuOc9Bo2vXrrGH5WcLCtvvpmk/inPAXyb7yrRp08zJJ5/cksk/6Ead2MK2PBhHBkFjiLo+bNnm28kgjqOS7XcZ9+biOHa2tNcC7bWfAPrDQuZFDnLRLOLanfWsX3ZvOerrfaobohQcO2fOnIYF6qKXxHm3qZMynVV9+OGHZtiwYebLL79s4Bf3XR31LdHpc4XPPvvMHHzwwebTTz9NTYeMc76hrPtHH320WbBgQapykJOzfh/vv/9+Q7vtPHOKuiaoDwEIZE8A/Woh47IGudRmeMcdd5jLL7+8YVHV7Bk9e/b0tbtss8025tRTT020EOPoWHnZP0bdr4eBsiUjCQuAKEqgiy3AJIkuGccGM3XqVHPuuee23MYc95bCOIEufsHFYfbDsPWT9noM64+/54sA3+t8yYPRQAACEIAABNIgQKBLGhSb2shboIttc1J/vWoGGBqazHIjkeSgp3neRQ10sR3WJb0e13VdxDmACGo7zgG8n8NQ0sy4yn568803Nwx11VVX9Q4Cl1hiiYZ/j7sO/TKRLLLIIt6h39prr+0qAq9e2nKI1DmVO0aAjXrH0NMxBCAAAQhAAAIQaAsB9L1/Yy56kIvmYDvEVub0s88+26y//vqJ15SfQ6saXWONNczEiRN92/cL7tCBsg6aN9poo1hjsu1Pl156aaM9vy3DaZr2ozgH/GWyr9icXXr06OHd8pwkiMl1UcSRQVDbUdeHzQlXjkkK5IqamVRjU5tnnHGGmTVr1jdDlf1Jjl477LBDy/DjOCrZnHbj3tgbx87mKmPq5ZcA+sO/ZVP0IBfNIa7dufbOsgWz9OvXz7slqr7UgmC23377wMUd592mBst2VuWXfVrnBvrOLr/88pFfEHLolE4omdeX/v37myFDhjT8Wx7OFfx0SJ1tKIBbTppRS5zzjX/+859eQMpHH33U0J30HDkor7TSSlGH4dXXLYzHHXdcSwBNkE4dqyMeggAECkUA/erf4ip7kIvm+MEHHxg5+us7U1+UNGHNNddsCYJJ68avODpWXvaPUffrYT9+mw0tbD9flEAXmw6TRJeMY4Px2y8l8bGJE+jiF1im9TFw4EAvOU+ckvZ6jDMGnukcAb7XnWNPzxCAAAQgAIGsCBDokgHZvAW62DbiSTZJUbFluZFIctDTPI+iBro899xz5qSTTmrJ0rnKKquYSy+9NHPnhTgHEEFrKM4BvO3gwSUDnW0sfgc1YipniOYSdx3GNbb4jXnmzJlm+PDhZu7cuQ1/jusIEfV3Tv3OEGCj3hnu9AoBCEAAAhCAAATaRQB9rxxBLrX14rcH1N8UUKLAkjiO97W25Rwph0vtDZvL/vvvbwYPHuy7bG0Hykmykd52222ek2dzCWszTftRnAP+stlX5KA5ffr0BjEkcViI+t6LI4OgPuKsD9vNQnEDufxuyhHTE044wchpvLnEcVSKa2OysVN21gcffLDhz3GTrERdA9TvHAH0h3IEuWgFJX0n+GVIVpDtkksuaT755JOGReoaDBnn3aaOynZWddVVV5kpU6a0/NDjJiCz3cy3zz77GJ1d1Zc8nCvYbiuMm2TPdktO2PmG301BYqXgIDljxykXXHCBeeCBB1oeTdJmnHHwDAQgkC8C6FfVCHKprTq//bRuv5UO9dZbb8XSocJWdBwdK6mu2DymuPtHP91kscUWMxMmTDC9e/cOm3rL3ydPnmyuv/76ln8Pu6E1ro6UhGMcuWlifnq6/j2uLmm71fbHP/6xdxOfX/Hzy4lrN1LwzkEHHWSUeKW+KPBYATW2Ygtqct2b+LU7cuRI8/zzzzf8qZ3+cZEXPA+kSoDvdao4aQwCEIAABCCQCwIEumQghrwFumiKp59+unn88cdbZjtgwAAzYsSIWBR0KKGMSHKs16Y+qMQ5iHYdVJJNZ3MfRQ10CXJmGTZsmPnRj37kirOhnjZ/9913nznqqKMCg2XyEOhiYxA3M+7bb7/tGRG++uqrBiY240ncdeiXeS2O8UDzHzVqlHn22WdbZB12EBRrcfBQbgiwUc+NKBgIBCAAAQhAAAIQyIRA1fW9MtzkUr8wXnzxRfOLX/zCzJ8/v2G9aB+ovbdN3i6Ly3awHpbR2uZ0qv20HBz69u3r0v03dXTjhTIuNjvPao5K0rHddttZ20vTfhQnyKJs9pWHH37YjB071nz99dcNzJVlXs4McW51EaOLL77YbLHFFmbbbbcNXBtxZJC2fdHGIK6txM/xdfHFFzeXXXaZUXKU5hLH4cWWkTcsc60fO9n29LtrfucQ6BLptVbIylXXH8pwk0tt4cW1O9eetwVx+i1sVyf+OO+2Wn9lOqvS+1rJsprfsXETkPkFCisIesyYMUbfrfqSh3MFW2COvou6LahXr16R3p+2wKGwb7ZtjesGQZ1hRr1d5/XXX/fkOm/evIbxd+nSxYwfP96stdZakeZFZQhAoDwEqq5fVeEml/rVattL+q3ouEGeZdo/2hK7bLbZZt6tqFFKkF1J/hBBtogiBbr4JdIQp7g2G7F5+umnW1AHBbrY9k1xblOR3qVkOs0lLNBF9f0S0Orf4/g6KeBHyUiadXQCXaL8Cotdt+rf62JLj9FDAAIQgAAE/AkQ6JLByshjoEvajhSKxlcQwDvvvGNktB49erTZcMMNrTTTdFRo7sQW4a/xjBs3LpKEixrooknaDpfkmKJsEEHy8YMkR5cjjjjCfP75514g0znnnGM9mMhDoIvmcPfdd3sHKM1l1VVX9f7d1YHDFjSiQyVbxs+4B44244Ecic4//3znbL42w4FYxPktRPrhULmjBNiodxQ/nUMAAhCAAAQgAIHMCVRZ3ytbkEttschZ8ZFHHmlZO9q/n3baaWbTTTeNvK7q9/DND7s4XChw4Z577slsP62G11xzTW9vHnRrTZr2o7hBFmWyr8h+J9uOHFGbyyabbOI5m0S9Rahmf1DgkhKrDB061NpGXBnYfgBx1ocYyDFi9uzZDc3GCS6zBY0E3SYcxxlc2U8VLCabXH2RrGSDdX1HBL0X1JbsTlED2SK/nHigYwSqrD+UKchFCyiu3bm2+IKCOOsXaFDQXvNCjvNuq7VRtrMqv2zvmutee+1lDj30UOd3gO2dbctknZdzhbRuK7R9YwUwLNBFdWxyiKrv1J99NgtPwdonn3yys0ypCAEIlI9AlfWrqgW5aPUq2EL73Tlz5gQuZtlyFAjZp0+fxIs+jo6Vl/2jTSeIs/e23azmcsNHkQJdgmw2u+22m+eP5VruvfdeLylJc6ITPR8U6DJ16lQvyU3SBClB/a+44orm2muvDbQ/2da+glOUWETBMi4lSJcj0MWFYDnqVPl7XQ4JMgsIQAACEIBAKwECXTJYFXkMdNE0bY4U2lzq0FubJZeimy5+/vOfm48++uib6mpj0KBB3lWUfiXOQbTLWFTHFmSx1FJLmUmTJhllbXItRQ500YGVNrtvvPFGy3SVaerXv/6180G4DhWUEaz+NhNletRhQb9+/Vraz0ugS5AxYKONNvIcOGRsCiriqIP+Bx98sKVaUPBJ3APHoIx6LodhMrJpXmrHVlyyZLj+RqiXPwJs1PMnE0YEAQhAAAIQgAAE0iRQVX2vrEEuNTuGHB+1n2su2nvrZhfdJupapk+f7t3w+cUXX7Q8sswyyxhlxw6zjWhfbxuTnDXOO++80OQRQftpVwf9NO1HcYMsymRf0YJQUJWSdvg5O8j5U5n1w2wlakeZMGV/eOKJJxrWWdD6iCsD29qPuz6Cgpdcg8s0F93G1Pw7C1vbcRyVNH+bw+6SSy5pLr300lAnj0cffdRLADR37lxfnHFuE3Z9J1EvHwSqqj+ULchFqymu3bl+JdoSRNXXCQraa17Vcd9ttXbKdFYVFLhz+OGHm9133z30paCzNmWxnjVrVktdWxbrvJwr2OavibjqGX7nUfUgXAJdbJm71c4222zj6cphwb06X9ItaNKtm0vcW2pChU8FCECgUASqql9VMciltjAvvPBCc//99weu0969e5uJEyeGfmdcFntcHSsP+0dboIvmHcUf6ZprrjG33HKLrw3D5XaPIgW6iI1N5vqb9MjDDjssdG1pjSrIZcGCBb7LLCjQxXbLc02XC0uQIluRktpoDH52J7XjEmAS5Ocjm6Z+i2G3BcrOOnLkSKPb+fyKyzhcfqfUyT+Bqn6v8y8ZRggBCEAAAhCIT4BAl/jsrE/mNdAlyGlBk9HBtIy4tg2CNinaWP7+97/33SQFXV8Z9yDaVTzKpuGXnVLBOzpMCDNg1/opcqCL5hBkzJcBYfPNNzcjRozwbmjxK9r8aSP60EMPtWxE9bwcjfr379/yaF4CXTSwoMxfyy67rDnxxBONgl78in67cnBozvKpunL6UDYLW6bLuAeOYRn1Vl99dXPqqae2/C51+HX11VebP/3pT1ajRW2OLlkyXH9r1MsfATbq+ZMJI4IABCAAAQhAAAJpEqiivlfmIJfa2gjau6qOEhb87Gc/8xzz/Gwa2ku+8MILXlZD2wFu1BtelfBBAS1+B9Ny7lPSk+9///u+y1tJUZRg46233vL9u2smyjTtR0mCLMpiX6kJQ86dTz/9tK9sFDih4Krtt9/eaj9TcIuSgnz66actbay22mqeQ4XfLbpJZOA32Ljrw3Zzr/qQvWvAgAGe84jfHGQPlf1F9lC/38Zmm23mBQDZSlxHpYcfftiMHTvWt08FxA0ZMsT85Cc/aQhS0jwff/xxc8UVVxg5qwQVzVtO1VGC6tL8ttFW9gSqqD+UMchFKyWu3bl+lYVlJNc7Qe9YfQtcStx3W63tsp1VBd22rrMIBUr6ncnova0gpCuvvNILKG0uQd/YPJ0r2LKuaz5BZzI649A3y+88qp6FS6CL6iu4e8qUKb5LWOPQOYsCuvyKAof03f3kk09a/qzfx/Dhw41uSaRAAALVJlBF/arKQS5a7UGBpbVfg5KGKHllGiWujpWH/WNQoEuNjc3vQX+XXUmJOGbMmOGLMkgvqn+gaIEu0ukUqCQ7lF8JYyZbjQKPg0pQoIueE3fZEvyKTZdTYMrvfvc7c+edd1oTbNTa69atm6fvrrDCCoHjfOaZZ7xkvGLSXGx2ENWTHq1bqpUEuT6Rb3MbBLqk8ZYqRhtV/F4XQzKMEgIQgAAEIBCfAIEu8dlZn8xroIsGLEcKXa09b9486/jlvKCN4rrrrusdlmoz+dprr/kaeGuNhF3/Hfcg2lU8OlDX5sWvaNNT2zTpAGXTTTf1ghn8StEDXTSnBx54wMtoYMuYoDpyYlB2kVrQhjbOM2fONJ9//rkVedDtInkKdNEEgg6W9Heta81//fXX9/5vzV+OQbaNr8uVukkOHIOyq9YEIscmjUNFsvXb4NuEx6bd9U1SzHps1IspN0YNAQhAAAIQgAAEXAlUTd8bP368ue+++wLxaC+ngIyiF5f9u/aBstMsv/zy3nS1F9QeXHadoH2/yz7Wj1/a+2n14XojjOqmaT9KGmThIp+821dqMpYDgoJZbIFIqie7gwKsZA/UTUBy9HzppZe8gAmbDSLsdpGkMmheo0nWh+YhJ9U5c+ZYXx2a9wYbbGCUMETzVzCZkqHYfmurrrqqlzDGL0Cm1klcR6Wgm4XqJyC7Z63YsrfaJhzm7FL0d2zVx181/eF//ud/QnWDffbZx8j+X7SSxO5cP9egM5QePXp4zmdB77P6tuK+2+rbKNNZlct3Vt/MddZZx8hZUfX/+te/esnb4n5jxTIv5wqaz5FHHmneeecd689LeoaCfaTXas4ffvhh4DllfUOugS5Bga219tT/Wmut5Z2NySlSjqE6G/MLNKo943ojTNHeLYwXAhCITqBq+pVuRtD3OqhIh5g8eXJ0mAV5Qt8WJVx9//33fUcs3Ul2FO2l0yhxdaw87B9dAl1qjOr1An2DpRcE7WejJHIpWqCLmMheccQRRwT66tR8nsTChVn9egzb+8tPRokwgnzIZGesJeKJ6quisct/ae211w79mYTZJdWA9GrZb1RkuwnycarvEJ+ZUPylqVC173VpBMdEIAABCEAAAgEECHTJYHnkOdBF05VTvzJIBUWzR8Hicv14koNol7G4bL5q7QQZxcsQ6KJ5Tp061cu0GfWA28Y67FrUvAW6aB4um2CXtaVNu7LVDB48OLB60gPHNMargyIZNpqdZ4/YEAAAIABJREFUNmR00Hqw3UbjwoE6+SXARj2/smFkEIAABCAAAQhAIA0CVdP3bPOtsSxLkEttPo899piXPTrIuS7qOtIBsrJB9uvXL+qjXv009qe1jqMEueiZNO1HaQRZFN2+Ur8A5ISq25KUzCaN0r17d89RwXYztPpIQwb1Y026PlyCXVzZKBhGgXm2W5Nr7cR1VNLzLs4uYeOVXeu73/2u+dvf/tYSsLPhhhuacePGhTXB3wtKoGr6g5I0BZ13FDXIJehd6ur8X1vCQRnJdUuUbOCuJcm7rb6PMp1VuQS7uPKVE97ZZ5+dmjNgWL9pnCuk8c2S06L02OYb5KKsdTn66uYW2012YSya/06QS1Ri1IdAuQlUTb8Ks8+UPciltpoVyHP99df7Lm7dFKYz+LRKEh0rjW9xkv2j335dAUAKzAgKhg1jFzWRSxEDXcQg7ObnME76u5L/KuhDeml9CQt0Ud17773Xu603KKlO2BgUUKwxNMs7yo2yLoHLYeNQfwqqkR2kvhDoEkauPH+v2ve6PJJjJhCAAAQgAAE7AQJdMlgdeQ900ZR1JbiCXZSpKG7RBkGbogMPPPCb6H1bW0kPol3G6OqIUYVAF/HSOhw1alTgTTxhXHWooIyfO++8c2DVPAa6aMD333+/tyGPG/CjzfhJJ51kttxyyzBUVueNKIcw11xzjbnllltiGRC+853vmLPOOsu7WtYvu07Uw8rQCVMhNwTYqOdGFAwEAhCAAAQgAAEIZEKgavpekCNF2YJcagtm1qxZ3t4z6LYN18Wlm1/kuB4UfODSVtL9tGxGu+66q5eRspbx0aXfNO1HaQVZFNm+0sxcDgOXXnqpdytyEueFmg1CwS5BJS0Z1PpIY3189tln5sQTTzSvvvqqy5L0raPbok855RSnmw+SOCqpczkrjRgxwrvJKWqp2fXWXHNNL/it+daApZZaykyaNMmEyTFqv9TPBwH0h4VyKHKQi2aRNMFSjYTeAYcddljLmVCcTORJ3231v5IynVUpcPmMM84wTzzxROwXwRprrOEFQYcFUtZ3kJdzhbffftv8/Oc/984foxbN95xzzvH02FdeeaXh8ShnLHpQa/3aa681t956a2x9R9/Qgw46yAwcODDqVKgPAQiUmAD61ULhViXIRTNWsgjddtGcoER2D+1Rt99++9RWfVIdq5P7R7/9ur7hv/rVr2In3YiTyKWogS5aRPLxkK0hTsJi3Vg3evRoz7enWRdzCXRR/0mSvdTskXfffbe54447Wn4TCh5WMLJLSaJT1+wgX375pZfIp74Q6OJCvxx1qva9LofUmAUEIAABCEAgmACBLhmskCIEutSMvffdd593JX1zVH8YFhnbtVFS9kKXksZBdFg/Ml4rk6QMAEGlKoEuYqBNoA457rzzzkjZYWWY0U09kpvLYXdeA13EQA4MOhh69tlnnQ815ISj4B455CjLiEtJ68Bx+vTpXrDKxx9/7NKtWWyxxYxuIlLWQo1bxoNLLrmk5Vn9ZidOnOjUJpWKRYCNerHkxWghAAEIQAACEIBAVAJV0/ds8y1rkEv9enj00Ue9GyKab+l0WTNyWJfjxfe//32X6k514uyn1XDv3r3NyJEjnbKQNw8kTftRmkEWRbWv2AQtNnIkjZoAR87QJ5xwgvM6S1MGmkua60O/t3PPPTeSTVSOG0oqo6y9riWpo1LNvqcAJdlxXQOUFIwkhyLZbmX3HTZsmJk9e3bDsGX/03y23XZb1+lQr0AEqqY/7Lnnnmbu3LktEip6kIsmlJbdWW352Y6jBhGonTTebfXC0tlOmc6qZONXwEuUIMWo39jmxZ6XcwXpTFG+WfoW7bLLLt+cxdicZHXGE7UomFzOom+++abzoxrPBhts4Omyruefzo1TEQIQKDyBqulXtvlWKciltmhlb2kOxMwicUAaOlbUb7HmmMb+MegbLl1PyT51O45rgtLVV1/d06eifo+LHOgiWcgWd+aZZ3q+LS5FgR26mXHQoEGer4j8RhTwVF9cA130jPQn2QlmzJjh0r13G5/eFYceeqjnV2O7RXLppZc2V199tZPvUa1j2W0UCO0a+FO/Zvx+SwS6OIm0FJWq9r0uhdCYBAQgAAEIQCCEAIEuLBGPgDJRaHP5l7/8xSi6vTnDnzYoMlr079/f/PCHP4y0AWk3Yh38TJgwwTsAqt8oa2O3zDLLmH333dfLKlqlInm+8MIL5qabbvL+q81g/cG4jPeSsTK+7r777p6cdbBSpqJD/SlTppg//vGP5v33328J/NHGW/PfY489zIABA5wDXLJi9OKLL3rXIPvJS2NVNk4ZLTbffPNI2XGzGi/tdo4AG/XOsadnCEAAAhCAAAQg0A4CVdT3mudchSCX+rWkA2lloP7zn//sOUg2OwFoD9+lSxfTs2dPL3No1nYa7acffPBBc9dddxll6m7OYip7ggIAtt56azN48OBIGcjb8RtKs4+y2VfkQHH77bd78lUQRPNaky2tW7duZosttvCcJvr06ZMmzly0VbO/vPTSSy02Uf3W5Aih+cuemPSmpKQTrtm25LDRLC+NVclq/uu//qv0v8OkHKvyfNX1B/0m9t57b8/Ri1IsAmU6q5LedN1113mOigpkrj930xrVjfIKqtBt7NJ30yh5OVdQJvEbbrjB/OlPf/IcNuvPo2rnjTvttJN3Y0rWZ1Fh+o7OW6RX77jjjm0ZTxpypg0IQKAzBKquX4l6FYNcOrPakveax/2j7EkPPPCAl6TVz74knUC60YEHHhgreUpyavlpoaZHyjbY7NvTDr+WWv/yH/viiy9adLmVV17Z/OhHP8rcr6a2Zm677Tbz3nvvNdit8mazyc/qYSRV/F4jdQhAAAIQgEDZCRDoUnYJMz8IQAACECg1ATbqpRYvk4MABCAAAQhAAAJeVjy/cu+995aazkEHHeQdpCphAwUCEIAABCAAgWgEqqo/6KYmOdiPGTMmGjBqQwACEIAABCAAgRACVdWv5Mw+b948L/kFBQIQgAAEIJB3AlX9XuddLowPAhCAAAQgkIQAgS5J6PEsBCAAAQhAoMME2Kh3WAB0DwEIQAACEIAABDImgL6XMWCahwAEIAABCJSQAPpDCYXKlCAAAQhAAAIQ6CgB9KuO4qdzCEAAAhCAgBMBvtdOmKgEAQhAAAIQKBQBAl0KJS4GCwEIQAACEGgkwEadFQEBCEAAAhCAAATKTQB9r9zyZXYQgAAEIACBLAigP2RBlTYhAAEIQAACEKgyAfSrKkufuUMAAhCAQFEI8L0uiqQYJwQgAAEIQMCdAIEu7qyoCQEIQAACEMgdATbquRMJA4IABCAAAQhAAAKpEkDfSxUnjUEAAhCAAAQqQQD9oRJiZpIQgAAEIAABCLSRAPpVG2HTFQQgAAEIQCAmAb7XMcHxGAQgAAEIQCDHBAh0ybFwGBoEIAABCEAgjAAb9TBC/B0CEIAABCAAAQgUmwD6XrHlx+ghAAEIQAACnSCA/tAJ6vQJAQhAAAIQgECZCaBflVm6zA0CEIAABMpCgO91WSTJPCAAAQhAAAILCRDowmqAAAQgAAEIFJgAG/UCC4+hQwACEIAABCAAAQcC6HsOkKgCAQhAAAIQgEADAfQHFgQEIAABCEAAAhBIlwD6Vbo8aQ0CEIAABCCQBQG+11lQpU0IQAACEIBAZwkQ6NJZ/vQOAQhAAAIQSESAjXoifDwMAQhAAAIQgAAEck8AfS/3ImKAEIAABCAAgdwRQH/InUgYEAQgAAEIQAACBSeAflVwATJ8CEAAAhCoBAG+15UQM5OEAAQgAIGKESDQpWICZ7oQgAAEIFAuAmzUyyVPZgMBCEAAAhCAAASaCaDvsSYgAAEIQAACEIhKAP0hKjHqQwACEIAABCAAgWAC6FesEAhAAAIQgED+CfC9zr+MGCEEIAABCEAgKgECXaISoz4EIAABCEAgRwTYqOdIGAwFAhCAAAQgAAEIZEAAfS8DqDQJAQhAAAIQKDkB9IeSC5jpQQACEIAABCDQdgLoV21HTocQgAAEIACByAT4XkdGxgMQgAAEIACB3BMg0CX3ImKAEIAABCAAATsBNuqsDghAAAIQgAAEIFBuAuh75ZYvs4MABCAAAQhkQQD9IQuqtAkBCEAAAhCAQJUJoF9VWfrMHQIQgAAEikKA73VRJMU4IQABCEAAAu4ECHRxZ0VNCEAAAhCAQO4IsFHPnUgYEAQgAAEIQAACEEiVAPpeqjhpDAIQgAAEIFAJAugPlRAzk4QABCAAAQhAoI0E0K/aCJuuIAABCEAAAjEJ8L2OCY7HIAABCEAAAjkmQKBLjoXD0CAAAQhAAAJhBNiohxHi7xCAAAQgAAEIQKDYBND3ii0/Rg8BCEAAAhDoBAH0h05Qp08IQAACEIAABMpMAP2qzNJlbhCAAAQgUBYCfK/LIknmAQEIQAACEFhIgEAXVgMEIAABCECgwATYqBdYeAwdAhCAAAQgAAEIOBBA33OARBUIQAACEIAABBoIoD+wICAAAQhAAAIQgEC6BNCv0uVJaxCAAAQgAIEsCPC9zoIqbUIAAhCAAAQ6S4BAl87yp3cIQAACEIBAIgJs1BPh42EIQAACEIAABCCQewLoe7kXEQOEAAQgAAEI5I4A+kPuRMKAIAABCEAAAhAoOAH0q4ILkOFDAAIQgEAlCPC9roSYmSQEIAABCFSMAIEuFRM404UABCAAgXIRYKNeLnkyGwhAAAIQgAAEINBMAH2PNQEBCEAAAhCAQFQC6A9RiVEfAhCAAAQgAAEIBBNAv2KFQAACEIAABPJPgO91/mXECCEAAQhAAAJRCRDoEpUY9SEAAQhAAAI5IsBGPUfCYCgQgAAEIAABCEAgAwLoexlApUkIQAACEIBAyQmgP5RcwEwPAhCAAAQgAIG2E0C/ajtyOoQABCAAAQhEJsD3OjIyHoAABCAAAQjkngCBLrkXEQOEAAQgAAEI2AmwUWd1QAACEIAABCAAgXITQN8rt3yZHQQgAAEIQCALAugPWVClTQhAAAIQgAAEqkwA/arK0mfuEIAABCBQFAJ8r4siKcYJAQhAAAIQcCdAoIs7K2pCAAIQgAAEckeAjXruRMKAIAABCEAAAhCAQKoE0PdSxUljEIAABCAAgUoQQH+ohJiZJAQgAAEIQAACbSSAftVG2HQFAQhAAAIQiEmA73VMcDwGAQhAAAIQyDEBAl1yLByGBgEIQAACEAgjwEY9jBB/hwAEIAABCEAAAsUmgL5XbPkxeghAAAIQgEAnCKA/dII6fUIAAhCAAAQgUGYC6Fdlli5zgwAEIACBshDge10WSTIPCEAAAhCAwEICBLqwGiAAAQhAAAIFJsBGvcDCY+gQgAAEIAABCEDAgQD6ngMkqkAAAhCAAAQg0EAA/YEFAQEIQAACEIAABNIlgH6VLk9agwAEIAABCGRBgO91FlRpEwIQgAAEINBZAgS6dJY/vUMAAhCAAAQSEWCjnggfD0MAAhCAAAQgAIHcE0Dfy72IGCAEIAABCEAgdwTQH3InEgYEAQhAAAIQgEDBCaBfFVyADB8CEIAABCpBgO91JcTMJCEAAQhAoGIECHSpmMCZLgQgAAEIlIsAG/VyyZPZQAACEIAABCAAgWYC6HusCQhAAAIQgAAEohJAf4hKjPoQgAAEIAABCEAgmAD6FSsEAhCAAAQgkH8CfK/zLyNGCAEIQAACEIhKgECXqMSoDwEIQAACEMgRATbqORIGQ4EABCAAAQhAAAIZEEDfywAqTUIAAhCAAARKTgD9oeQCZnoQgAAEIAABCLSdAPpV25HTIQQgAAEIQCAyAb7XkZHxAAQgAAEIQCD3BAh0yb2IGCAEIAABCEDAToCNOqsDAhCAAAQgAAEIlJsA+l655cvsIAABCEAAAlkQQH/IgiptQgACEIAABCBQZQLoV1WWPnOHAAQgAIGiEOB7XRRJMU4IQAACEICAOwECXdxZURMCEIAABCCQOwJs1HMnEgYEAQhAAAIQgAAEUiWAvpcqThqDAAQgAAEIVIIA+kMlxMwkIQABCEAAAhBoIwH0qzbCpisIQAACEIBATAJ8r2OC4zEIQAACEIBAjgkQ6JJj4TA0CEAAAhCAQBgBNuphhPg7BCAAAQhAAAIQKDYB9L1iy4/RQwACEIAABDpBAP2hE9TpEwL/n707j5eiuvP//2ELKIuALAICSohEDQ9BzSOByCOZ+ADy4AEZRokCCWDAO6CALDKYsM18WV1YZb0C14VENIJh1KCQkehguDGLyhAlmIQIBJVFAUEE2X6PT/lr6Oqu6lq6uruWV/2TyK06dc7znL5dVfe86yCAAAIIIBBnAa6v4ty7tA0BBBBAIC4CfF/HpSdpBwIIIIAAAhcECLowGhBAAAEEEIiwADfqEe48qo4AAggggAACCLgQ4HrPBRK7IIAAAggggIBJgOsHBgQCCCCAAAIIIBCsANdXwXpSGgIIIIAAAoUQ4Pu6EKqUiQACCCCAQGkFCLqU1p+zI4AAAgggkJcAN+p58XEwAggggAACCCAQegGu90LfRVQQAQQQQACB0Alw/RC6LqFCCCCAAAIIIBBxAa6vIt6BVB8BBBBAIBECfF8noptpJAIIIIBAwgQIuiSsw2kuAggggEC8BLhRj1d/0hoEEEAAAQQQQCBTgOs9xgQCCCCAAAIIeBXg+sGrGPsjgAACCCCAAAK5Bbi+YoQggAACCCAQfgG+r8PfR9QQAQQQQAABrwIEXbyKsT8CCCCAAAIhEuBGPUSdQVUQQAABBBBAAIECCHC9VwBUikQAAQQQQCDmAlw/xLyDaR4CCCCAAAIIFF2A66uik3NCBBBAAAEEPAvwfe2ZjAMQQAABBBAIvQBBl9B3ERVEAAEEEEDAXoAbdUYHAggggAACCCAQbwGu9+Ldv7QOAQQQQACBQghw/VAIVcpEAAEEEEAAgSQLcH2V5N6n7QgggAACURHg+zoqPUU9EUAAAQQQcC9A0MW9FXsigAACCCAQOgFu1EPXJVQIAQQQQAABBBAIVIDrvUA5KQwBBBBAAIFECHD9kIhuppEIIIAAAgggUEQBrq+KiM2pEEAAAQQQ8CnA97VPOA5DAAEEEEAgxAIEXULcOVQNAQQQQAABJwFu1J2E+DkCCCCAAAIIIBBtAa73ot1/1B4BBBBAAIFSCHD9UAp1zokAAggggAACcRbg+irOvUvbEEAAAQTiIsD3dVx6knYggAACCCBwQYCgC6MBAQQQQACBCAtwox7hzqPqCCCAAAIIIICACwGu91wgsQsCCCCAAAIImAS4fmBAIIAAAggggAACwQpwfRWsJ6UhgAACCCBQCAG+rwuhSpkIIIAAAgiUVoCgS2n9OTsCCCCAAAJ5CXCjnhcfByOAAAIIIIAAAqEX4Hov9F1EBRFAAAEEEAidANcPoesSKoQAAggggAACERfg+iriHUj1EUAAAQQSIcD3dSK6mUYigAACCCRMgKBLwjqc5iKAAAIIxEuAG/V49SetQQABBBBAAAEEMgW43mNMIIAAAggggIBXAa4fvIqxPwIIIIAAAgggkFuA6ytGCAIIIIAAAuEX4Ps6/H1EDRFAAAEEEPAqQNDFqxj7I4AAAgggECIBbtRD1BlUBQEEEEAAAQQQKIAA13sFQKVIBBBAAAEEYi7A9UPMO5jmIYAAAggggEDRBbi+Kjo5J0QAAQQQQMCzAN/Xnsk4AAEEEEAAgdALEHQJfRdRQQQQQAABBOwFuFFndCCAAAIIIIAAAvEW4Hov3v1L6xBAAAEEECiEANcPhVClTAQQQAABBBBIsgDXV0nufdqOAAIIIBAVAb6vo9JT1BMBBBBAAAH3AgRd3FuxJwIIIIAAAqET4EY9dF1ChVwI/PSnP5W33nrLtOfFF18sy5cvl4YNG7oogV0QQAABBBBIjgDXe8npa1qKAAIIIIBAUAJcPwQlSTkIIIAAAggggMAXAlxfMRIQQAABBBAIvwDf1+HvI2qIgBeBX//61zJv3jw5d+6c6bA+ffrIkCFDvBTFvgggEGEBgi4R7jyqjgACCCCAQFJv1DUo0aBBAxk/fjyDIIICBF3MnXbixAl5//33pUaNGtKiRQupWrVqpHr12LFj8uGHH0rdunWladOmkao7lS28wNmzZ2Xv3r1y6tQpad68udSqVavwJ+UMCMRMIKnXezHrRpqDAAIIIIBAUQW4figqNydDAAEEEEAAgQQIcH2VgE6miQgggAACkRdI6vc182ciP3RpgI0AQReGBgIIqABBF8YBAggggAACERZI4o16eps1EHDbbbfJoEGDItyL/qquK6JMnDhRdBJ5+jZ8+HDp2bOnv0KLdBRBlwvQ5eXlsm7duvP/oGGXGTNmSPv27YvUG/5Po2NvypQp8qc//el8IRp2WbRokTRp0sR/wRwZG4Ft27YZv6c05JLaevfuLUOHDo1NG2kIAsUQSOL1XjFcOQcCCCCAAAJxFuD6Ic69S9sQQAABBBBAoBQCXF+VQp1zIoAAAggg4E0gid/XcZ0/87e//U1Gjx4tZ86cMQ0CnYfw+OOPexsY7B1ZAYIuke06Ko5AoAIEXQLlpDAEEEAAAQSKK5C0G/Uf/vCH8vHHH2ch9+3bN3Fhl6lTp0plZWWWRcuWLWXZsmWhXhWEoMsX3fb666+L9mNmWKl+/fqyfPlyqVOnTnF/oXg82zPPPCMVFRVZR1155ZWyZMkSj6Wxe9wEdKWfsrIyOXz4sKlpGlDUgNQ3vvGNuDWZ9iBQMIGkXe8VDJKCEUAAAQQQSJAA1w8J6myaigACCCCAAAJFEeD6qijMnAQBBBBAAIG8BJL2fR3n+TMEXfL6KMTmYIIuselKGoJAXgIEXfLi42AEEEAAAQRKK5C0G3W79movJCnsomEfnUB+/PjxrAFYvXp1WbBggbRp06a0gzPH2Qm6fIGzcuVKWbNmTZZUtWrVZP78+dK2bdvQ9qFWzKof9d8vvvhiI6jTsGHDUNefyhVWwO7ho561T58+MmTIkMJWgNIRiJFA0q73YtR1NAUBBBBAAIGSCXD9UDJ6TowAAggggAACMRXg+iqmHUuzEEAAAQRiJZC07+s4z58h6BKrj6bvxhB08U3HgQjESoCgS6y6k8YggAACCCRNIGk36v369ctaHSC9z5MSdnnhhRdk8eLFtsO9R48eMnLkyNB+HAi6fNE1uqTuU089ldVPGnR5+OGHQx1W0kpPnjxZ/vjHP2bVv3bt2rJixQrRlWnCuvFAxL5n7B4adujQQWbNmuW6S3fu3Cn33HNP1nLSWkBSfle7xmJHBBwEkna9x4BAAAEEEEAAgfwFuH7I35ASEEAAAQQQQACBdAGurxgPCCCAAAIIhF8gad/XcZ4/Q9Al/J+3YtSQeR3FUOYcCIRfgKBL+PuIGiKAAAIIIGArkLQb9S1btsi0adNyjogkTKAeNmyY7Nq1y9ahQYMGUlFRIbVq1Qrlp4egyxfdsmPHDhk3bpycPn3a1E+XX365LFy4MLT9l6rsyy+/LHPmzJFz586Z6n/DDTfI9OnTQzn2UpXigYh99wQVdDlx4oQRuPvnP/9pOpmuOjV79mxp165dqMcIlUMgTAJJu94Lkz11QQABBBBAIKoCXD9EteeoNwIIIIAAAgiEVYDrq7D2DPVCAAEEEEDggkDSvq/jPH+GoAufbBVgXgfjAAEEVICgC+MAAQQQQACBCAsk7UZdu8puFYz0boxz2EVXSRg1alRWOCK9/VWqVBENk3Tp0iWUo5ugy4Vu2bRpk8yfP19OnTpl/GOLFi1k5syZ0qRJk1D2XWal9PP4i1/8Qs6ePSs67q6++mqZMWNG6EM6PBCxH15BBV30DPv37zfCXAcOHDBOWLNmTRkzZox8+9vfjsT4ppIIhEUgidd7YbGnHggggAACCERVgOuHqPYc9UYAAQQQQACBsApwfRXWnqFeCCCAAAIIXBBI4vd1XOfPEHThk60CzOtgHCCAgAoQdGEcIIAAAgggEGGBJN6oa3fF9WbdzVDUlT7Wr1/vuGuHDh1k1qxZjvuVYgeCLqVQ55zpAjwQsR8PQQZdGHUIIBCMQFKv94LRoxQEEEAAAQSSKcD1QzL7nVYjgAACCCCAQOEEuL4qnC0lI4AAAgggEJRAUr+v4zh/hqBLUJ+KaJfDvI5o9x+1RyAoAYIuQUlSDgIIIIAAAiUQSOqNulLH8WbdaQidOHFCysrK5ODBg6ZdGzdufH7FhNQPatWqJeXl5aFcGYSgi1NP8/NCC/BAxF6YoEuhRx/lI+BdIMnXe961OAIBBBBAAAEEVIDrB8YBAggggAACCCAQrADXV8F6UhoCCCCAAAKFEEjy93Xc5s8QdCnEJyR6ZTKvI3p9Ro0RKIQAQZdCqFImAggggAACRRJI8o26EsftZt1p2GzevNlYpeXcuXPnd61atarce++9oiu9aBAmfRs4cKD069fPqdii/5ygS9HJOWGGAA9E7IcEQRc+LgiETyDp13vh6xFqhAACCCCAQPgFuH4Ifx9RQwQQQAABBBCIlgDXV9HqL2qLAAIIIJBMgaR/X8dp/gxBl2R+hjNbzbwOxgECCKgAQRfGAQIIIIAAAhEWSPqNunZdnG7WnYbi1KlTpbKy0rRb06ZNpaKiQsaNGyfbt283/axly5aybNky0TBMmDaCLmHqjWTWhQci9v1O0CWZnwlaHW4BrvfC3T/UDgEEEEAAgTAKcP0Qxl6hTggggAACCCAQZQGur6Lce9QdAQQQQCApAnxfx2f+DEGXpHxqc7eTeR2MAwQQUAGCLowDBBBAAAEEIizAjfoXnZeEsMv+/ftl6NChWau29O/fXwYMGCBWN3gacJk5c6Zcd911oRrlBF1C1R2JrAwPROy7naBLIj8SNDrkAlzvhbyDqB4CCCCAAAIhFOD6IYSdQpUQQAABBBBAINICXF9FuvuoPAIIIIBAQgS2+EDPAAAgAElEQVT4vv6io+Mwf4agS0I+tA7NZF4H4wABBFSAoAvjAAEEEEAAgQgLcKN+ofPicLOeayiuW7dOysvLTbvUqFFDFi1aJK1atZJjx47J4MGD5ejRo6Z9evToISNHjizIKD99+rRs3LhRnn32Wfnwww/lzJkz589TpUoVufjii+XrX/+6/OhHP5IWLVqc/5mfoMvHH38sZWVlcvz4cdM5xowZI127dj3/b+rwy1/+0qiXHnP27FnT/mp27bXXGnW65pprcrrkap8eWK1aNbnsssvklltukW7dukn16tU9OecTKLAybNKkifHQKn3bu3ev/OxnP5Pf/e53cvLkSTl37tz5H2sQqmHDhvK9731Pbr31VqlVq5an+gf9UEH76o9//KP8/Oc/l/fee09OnTplqq+OqZo1a8oVV1wh/fr1kxtvvNFxtSKrceOpkXrDVKWKZI6zVBlu+uGNN96Q5cuXy+7du03j8fLLL5d58+ZJnTp1HKukQbc1a9bIa6+9JkeOHDGVowdrX15yySVy0003SZ8+fUTHgptt0KBBomXns+n5hgwZYlmEVfn6e0E9dOylb2PHjs1alUo/Y3PnzpWrrrrKVxU16Ld582bTsdqf2m9dunRxXeaJEyfk5Zdflueff170M6W/G9I3rae255vf/KYxNhs0aOC6bHZEwI0A13tulNgHAQQQQAABBNIFuH5gPCCAAAIIIIAAAsEKcH0VrCelIYAAAgggUAgBvq8vqEZ9/kyYgy6Z8xo+//xz03DWeSM6P+b73/++r3kkuT4bhw4dktWrV8srr7xizBFyO/9j5cqVxnyD9M1qfonbz6XT389Tczt0bs7tt99uzNHROQ1et6DnpHg9P/sjgEA4BAi6hKMfqAUCCCCAAAK+BLhRN7NF/WbdbhDojfKwYcNkz549pl108veCBQvO/9vUqVOlsrLStE/dunWloqLC1WR6L4Nw7dq18thjj2VN+LYrQ8M406dPl8aNGxuTzN966y3TrnaT31M72QUWUpPs9SZ+1qxZ8uabb5pu5nO1qVGjRnL//febQji6v3rrRHyd1J4e3slVlk5015V1fvCDH7i+QS9k0EXLVu99+/a56lZ9qKBhlzvuuMN1/YN6qKDezzzzjBHIyQwQ5Kq8PiDSh0M//vGPbUNGpQi61K5dW1asWGGMQx3ru3btsmyG05jXg15//XWZP3++HD582FU/pnbSEM19990nbdu2zXlcmIIuduNJx+Wdd97pqf26sz5c0/CfPuxL3+rVqyf6IM9NwEh/r8yZM8foh/SHhE6VadmypYwfP97R36kcfo5ASoDrPcYCAggggAACCHgV4PrBqxj7I4AAAggggAACuQW4vmKEIIAAAgggEH4Bvq/NfRTl+TNhDLrovIaXXnpJHnnkEeMlo242nYfRvXt3ufvuuz2/ODW9fP27tb7kUefDuNk0aKIvPE2dd/LkycZLR9M3P0GXAwcOyIMPPihvv/22p7+f6wtN//3f/92ok5fAS1BzUtyYsQ8CCIRXgKBLePuGmiGAAAIIIOAowI16NlGUb9btOvzdd98VXe0gM3QxfPhw6dmz5/nDNDwyceLErFVMvK5ekGvg6eRxvQn+85//7Dg+M3fQMIi2Q29Ggwy6XH311UbIxUtIIlU3XeFlxowZ0r59e+OfdHWLe++9Vw4ePOi5fXqA1kUfMLhZHaVQQZenn37aWNnFy8T8VGNvuOEG0cCUm4cLQTxU0NUxNBCggRS/m66koQ9T0lcNSpVViqCLBlh0DOhn8dNPP7VtVq6giz6o+slPfiJ///vf/bIYK9FokEXfkGK3hSnoYrcqVdOmTY2wnpsxmd5Oq9+H+nN9kDh69GhH1w0bNsjChQtdh90yC1R/XVFLHx56rbtj5dghcQJc7yWuy2kwAggggAACeQtw/ZA3IQUggAACCCCAAAImAa6vGBAIIIAAAgiEX4Dv6+w+iur8mbAFXfTlivqiycyX07r9VOjLMvUlrE4vqrQqb8eOHcbcAZ2r43Vr0KCBPPTQQ7Jo0aKsOTpegi4a8tEX4eqqMH7moaTq/bWvfU2mTZvmaj6NHhPEnBSvZuyPAALhEyDoEr4+oUYIIIAAAgi4FuBG3Zoqqjfrdh2vk63Xr19v+rHVJHm9sS0rK8sKaWj4Yu7cua7Hld2OWr6GQHbu3Om7LJ38ravMfPLJJ47tSd/BLrCgq9r89a9/zetmWh8qLFmyRE6dOiWjRo3KGU5w03ANi+hqKk5bIYIunTt3lnXr1jmdOufPe/fuLUOHDnUsI9+HCtp+fRh0/Phxx3M57aBvAHnggQekXbt2pl1LEXTRkJOOqY8++ihnte2CLhr+0SCGBj+C2HL1Z5iCLtpWq1WpdOUeXbmqTZs2njisfm9q4ERDSNddd13OssrLy/P+HKVO4CX85qmB7JwoAa73EtXdNBYBBBBAAIFABLh+CISRQhBAAAEEEEAAgfMCXF8xGBBAAAEEEAi/AN/X1n0UxfkzYQq6BDWvwW5OQ65P1rZt22TChAm+XvqaKlfnLujLJTPn+bgNuugLZ6dMmeJ6NRmn3xTNmzeXxYsXuwq75Dsnxaku/BwBBKIhQNAlGv1ELRFAAAEEELAU4EbdfmBE8WbdqjU62X3IkCFZwZBOnToZN5OZm9Xkbr1hXrp0qTRr1iyvT9KkSZPkT3/6U84y9Cb5kksuMfY5cuSI69BIrtUttCwvgQWdzK5vptB2p451ervFFVdcYQSErMIFuhLNpZdeaiwlqzfxWpdcq8domEcfNtx00005rYIOumi79e0ZmW/QSPfQN21oAENDPXabrnKjwYIrr7wyZ/3zeaigznfeeacxRqw2rXOjRo2MN5o0btxY9C0l+naUXCuk1KlTRzSgoCu8pDZtrwZHMpcO/t3vfidPPvlkllXXrl3l+9//vqlKWhd92GK1So+ulpS5OpHbD5nVmNcVhXQFELt2al1atmwp+qYTHY+6qY0+lPr8888tT51rPO7bt0+OHj1qOm737t0yZ84c08pQuoOGiEaMGJF1jssuu0zU3mqzCtLk+qzbrcLSv39/GTBggFta4202VqE/HVPLly/P+dDMKeSifaAP/b761a8av2Peeecd+eCDD3L+TujYsaMRfmNlF9ddyI4ZAlzvMSQQQAABBBBAwKsA1w9exdgfAQQQQAABBBDILcD1FSMEAQQQQACB8AvwfW3fR1GbPxOWoIubv9/rPBz9+73OSfjLX/4ieozOU7DaUi9h1b83O21O59bjvc4FST+nm6CLtkPnCb355pu21dW5OfqiydQ8oQMHDsjbb79tOxdEC9K5NBMnTnQiYEUXRyF2QCAZAgRdktHPtBIBBBBAIKYC3Kjn7tio3axbtWbz5s0ya9Ys04R8nbiuE+y7dOmSdYhOeNdVSTKDGF4nimcW/PLLLxuT362WIdUgiJZ/2223nZ98nzpe66Gr0VRUVGSFDdLPEUTQ5fLLL5cxY8bINddck+Wi9fjFL35hhBvOnDnj6jeCljN27Fhp0aJF1v66NK2GiiorKy3LcrOKTtBBl8yK1K9f31jC1mr1Cq2/roCydetWy/rr2NKwTq4tn6CLVSBLz6VjSQMNP/jBDyxDAfpQRB+kaBjDaiv2AxE3QZdUOOX6668XDahddNFFxipEGvbp1auXKXRhFybL9RlLObz66qsye/Zsy8CFPlzTVYuswjqZjvmMy8yyvAZd7AIqGu5ZtmyZ66DIu+++a3x2Mz/rt956qxGwstty/Z7TUIv+ftHPhlVgRT9Lutz04cOHLYt3u1KSq19O7JQ4Aa73EtflNBgBBBBAAIG8Bbh+yJuQAhBAAAEEEEAAAZMA11cMCAQQQAABBMIvwPd17j6K0vyZMARd9G/Xw4cPl/fffz8LNte8Bg2HPPPMM7Jq1SrLuSk33HCD8ZLEXJuWofM17OZz1KtXT+655x5j/kHm3651LsgjjzwiOn/Aan5P6rxugi65/n6u81Duu+8+4yW0VpvO7Rg3bpwR/Mnc9KWeOl/Fam5P+r75zEkJ/28saogAAm4FCLq4lWI/BBBAAAEEQijAjbpzp0TpZt2qNTpZe/v27aYf6U3rypUrLVdR0BveYcOGGatfpG+6FKmGTfysKKA38LqqjK5kkrnpGyd09Q+rMEj6vlqG3ohntiW1Tz5BFw3+3HLLLTJ48GDH9rlZ2lXL07BFv379HAfYf//3fxuriGQ+IHCzik4+gYJcAQsvHnarV+QaYykUvw8V7Fbn0YcZM2fOlPbt2zs+1NEVil544YWs/TTIoW1yegOK37pnntAp6PKNb3zDCBu5CZjoQyr9jGS+3cWti9bNbnzrmNAQTefOnR3HdD7jMrNwr0EXPd4qBKUG+numTZs2jvXXHVasWCFr16417etURq5VhvT32/z5821XrkmdSAN1+lDy9ddfz6qnPuzU0KLT+HbVQHZKnADXe4nrchqMAAIIIIBA3gJcP+RNSAEIIIAAAggggIBJgOsrBgQCCCCAAALhF+D72rmPojJ/JgxBl8WLF1vOSXA7R8bub/c6Z0fnRVi9sDTVg6+99pqxj1VQRV+6qj9zmoOg5588ebLtC2mdgi52L6nUOrp9yWOusFChX77q/GlgDwQQiIoAQZeo9BT1RAABBBBAwEKAG3V3wyIqN+uZrdE3GwwdOlT05i9969Gjh4wcOdK28atXr5YnnnjC9HM3N8t2BWqgQG/iM7caNWoYk8+vvPJKVx2R6yY2n6BLt27djJUW3G7PPvusLF++3HZ3tzflWoBdsEiDBfp2iu9+97u258knUJArYOGl/nYhJh0vc+fOlXbt2tnW329YZMuWLUYYIPOhzM0332yYudnUXd+e8t5772Xtrp8ZNci1+a17ZplB9YOWq0GKDRs2ZFW7rKzMCHK53ezCS927d5fRo0c7FpPPuMws3E/QxW41FrerUunY0NDbvn37TNVxWhXGzq158+bG7z+nB4Wpk+VavvmKK64wyvITOHTsOHaItQDXe7HuXhqHAAIIIIBAQQS4figIK4UigAACCCCAQIIFuL5KcOfTdAQQQACByAjwfe2uq6Iwf6bUQZe9e/ca8xFOnjxpQvXykko9cP369bJo0aKsuREaVtH5GHab1QtxdV+vf7vO9SJYp6DLW2+9JRMnTsx6UafOIdG6u/2b9zvvvGOs/KIvjUzfdCUYfVlvrr/DBzWvw90ng70QQCCsAgRdwtoz1AsBBBBAAAEXAnY36i4OZRcLgb59+4pOzA7LpkuZPvnkk6bquAmsfPDBB3LXXXdl3XS7eSNCZtvtghy6n656opPPvWx2DwT8Bl3q1q1r3PzWqVPHdTXsVhTRAho2bGisluN2Urses27dOmMVkcytT58+xko4dls+gQK7gIW+9UPf3uH2oYLWzSpgoUEdDQ917drVtv5+HypYPThzc77Mitid380491v3zDoE2Q8aztDPbvp20UUXGaGsSy+91PX43r17t4wYMUJOnTplOqZ169aybNkyx3LyGZeZhfsJutj9znEKqqTOvXPnThk1alTWg7KBAwfartKkq7mo/9GjR01N8LsKi/6O0cCVlpu+ufn97dhBEdpBP+tPP/10ziWxI9ScUFb1xRdfDGW9qBQCCCCAAAIIlF6AiR2l7wNqgAACCCCAAALxEuD6Kl79SWsQQAABBOIpwPyZYPu1lPNnSh10WbhwoRFSydy8vHRUj7X727fOR9E5Jho2ydzs/t6tIZsHHnhArrnmGk8dbfciWKegi928Dv1bvL5k08s2bNgw2bVrl+kQfbGuhoBatWplW1RQ8zq81JV9EUAgfAIEXcLXJ9QIAQQQQAAB1wLcqLumcrWjTra3ull1dXDAO9nd8DZt2tQIdjgFGaze8OAnFGI3ad5PWSkiq3CA36BLhw4dZNasWZ719eZbV47I3JxWy7E60Y4dO0S9tc/SN6e65RMosDLUBxu6wk6bNm08efh9OOD3OA0SrVmzxlRHP0GXfPz81j0TNsh+0N89+nlL3zTg0qtXL0/BK12lR0Mbhw4dMpXl9KAqtXM+rpk+foIuWoZVyM/Ngy67Y2vWrClLly6VZs2aWX427Fat6tSpk0yZMsXT5ym1s90Dw3zK9FWREh00b9482bhxY4nOnpzTEnRJTl/TUgQQQAABBLwKMBHTqxj7I4AAAggggAACuQW4vmKEIIAAAgggEH4B5s8E20elnD9TyqCL3UsS/c6RsfpbdK75EatXr5YnnngiqzOdVoGx6327F8E6zR/Q+TSbNm0yFasvitQ5NS1atPA02Kxevqpl6b+3bdvWtqyg5nV4qiw7I4BA6AQIuoSuS6gQAggggAAC7gW4UXdv5XbP66+/XmbMmOF294Ltt3XrVpkwYUJWeEJXUNGVVJw2uxs+XV61Z8+eToef/7ndaiX6hobRo0e7Lid9xzAEXazqoA8TJk2aJJ07d/bULrsVdIoddHEKC9k1yi6o47Qijd+HCnZj6tZbb5U777zTk73fnf3WPfN8fsay3zp7Oc4qYOL0oCpVfhiCLnYBu1yrsqTqb/U2GKeHflbBQA0T6neBfo79bHYPQOvVq2esGuVlFSo/5y/1MVyfFKcHCLoUx5mzIIAAAgggEEUBJmJGsdeoMwIIIIAAAgiEWYDrqzD3DnVDAAEEEEDgCwH+PhX8SCjV/JlSBl22bNki06dPl3PnzplAu3TpYszh8brZzSexK8/qpa06l0XnJugxXje/QRev58m1v9XLUAm6BClMWQjEW4CgS7z7l9YhgAACCMRcgBv14Dv4X/7lX2T8+PHBF+yxRKs3GnhZscNukrXThO/Mas6cOVM2b95s+me/gZBUIX7CAXY3305hEjt2qzq4uZG2Ks9v3fIJFPgxtLOwq0ehgi765g8NFpw5c8ZUpS996Uvy4IMPSrt27Tx+WrzvTtDF3iyfcZlZqt8VXbQcqwd4rVu3lmXLltlW3i4gkyvgp78rhwwZIp988omp3CACKVafUw3QzJ07tyjj3PsnI7gjuD4JztKupFK+RavwreMMCCCAAAIIIJCvABMx8xXkeAQQQAABBBBAwCzA9RUjAgEEEEAAgfAL8Pep4PuoVPNnShl0sZqrk88cmbNnz8odd9whBw4cMHWQ1d++7f52fdFFF8ny5cvl0ksv9dzJBF08k3EAAgiETICgS8g6hOoggAACCCDgRWDevHmyceNGL4ewbw4BnYD8q1/9quRGdiGVq666ShYsWOC6flOnTpXKykrT/l7CMnrg4MGDRd8wkb7VrFlTli5dKs2aNXNdl/Qd/YQ0/IZJ7CpI0OWCTLGDLvogR1fd2LNnT1b36AOibt26GT+vVauWr/Hl5iCCLvZKYQm6WC3hXKNGDVm0aJG0atXKsgFWqwU5rXRk19727dsbwat8NrvVi4YOHSq9e/fOp+jQH8v1SeG7qG/fvqJhMjYEEEAAAQQQQMBKgImYjAsEEEAAAQQQQCBYAa6vgvWkNAQQQAABBAohQNAlWNVSzp8pZdBF5yrs2rXLhJnvHBl92e62bdtMZVq9eNHuxY46N6eiosJXBxN08cXGQQggECIBgi4h6gyqggACCCCAgB+Bxx9/XJ5++umsZTP9lJX0Y8IyadRuEn6uVQms+u6tt96SiRMnigYL0rf+/fvLgAEDHLv7xIkTRtDl0KFDjjfcjoWl7UDQ5QuMfAIFfgzt+qjYQRetxxtvvCGTJ0/OGpvpddS3kegbYjT40rJlSy9DzHHfKAVd9POrfaQhvDfffFP0QZT+W+ZSyU6NbtKkiej3hdOWz7jMLDufFV32798vGgjR30Pp28CBA6Vfv36WzbBaBaZTp04yZcoU22YHNRa8/A7WkIu2Le4b1yeF62H9vThmzJjCnYCSEUAAAQQQQCDyAkzEjHwX0gAEEEAAAQQQCJkA11ch6xCqgwACCCCAgIUAQZdgh0Up58+UKuhit6JKgwYNjKCJ35d1up3fEeTf6lOjoRBBFy1zw4YNsnnzZtm7d6+cPn0659wPq5FZrVo10dVz2rZtaztwC/m3/GA/LZSGAAKFFCDoUkhdykYAAQQQQACBUAjoZNunnnoqZ11KeZOeWbGxY8fK9u3bTf+sN8zl5eWik9XdbjpBvKysTA4ePGg6pFGjRsaypk434YW44dWKuL2JT680K7qYe92Pod24KUXQRevy/PPPGysDuQls6Eov9evXl5tuukn69Onj6XNg1e6gHogE2Q+Z9dSHaI888ohs2rRJzpw54/Zjb7tf1IIudr8rrJZw1n115am77rpLTp48ed5Ax432UZcuXWxdCrnqys6dO+Wee+7J6r8OHTrIrFmz8u5TCkAAAQQQQAABBBBAwE6AiZiMDQQQQAABBBBAIFgBrq+C9aQ0BBBAAAEECiHA97U71SjMnylV0MVuXoo7WW97adDj4YcfljZt2pw/MKh5DOk1CWrej76M86WXXpLHHntMjh496q2xFnsTdMmbkAIQSIwAQZfEdDUNRQABBBBAIJkCUbhJT+8Zu6VI/U6MXrhwoaxfv97U+Tr5e9KkSdK5c+ecg8Luhveqq66SBQsW+B5QfsIBBF3M3H4M7TqsVEEXrc/vf/97mTlzpimc4GZg6dLAvXr1kh/+8IeOgS2r8oJ6QBRkP6TXc+3atfLoo48GEnBJlRvFoIu+AUYDIelhqBo1asiiRYukVatWpq594YUXZPHixaZ/q1u3rvFmnTp16tgOq5UrV8qaNWuyfkfqahldu3Z1Mxxt9wn691ZeleFgBBBAAAEEEEAAgUQJMLEjUd1NYxFAAAEEEECgCAJcXxUBmVMggAACCCCQpwDf186AUZk/U6qgi918HWdZ73tYBT2CmseQXpsggi7aH5MnT5bDhw97b6jNEQRdAqOkIARiL0DQJfZdTAMRQAABBBBIrkBUbtLTe2jVqlXy5JNPFrzTOnXqJFOmTMl5nkJN0vYTDgi6LlZ1cHMjbQXmt275LDvrx9Cus0sZdNE66TK2Gup47rnnjP/vZdPQ1ve+9z25++67pXr16q4PDeoBUZD9oJXXt6BMnz5dKisrXbWlatWqogaZm9UKMFEMuuiqNoMHD856I8zQoUOld+/epmZbrYSlK7lMmDAhpyVBF1dDjZ0QQAABBBBAAAEEIibAxI6IdRjVRQABBBBAAIHQC3B9FfouooIIIIAAAggI39e5B0GU5s+UKuhid95CfLyiEnTZtGmTzJ0719VLOnXugs5hyNx0HkT6yy31527m5wQ1r6MQ/UeZCCBQPAGCLsWz5kwIIIAAAgggUESBKN2kp1hOnDghZWVlcvDgwYJL1apVS8rLy0Unv9ttfgMcTpX3Ew4Iui4EXS70UqmDLqma6MONP/7xj6Jhr507dxqhD7db7dq15f7775e2bdu6OiSoByJ+xnKuCupnct26dZa76IOea6+9Vnr27CkdO3bMuUrJoEGDZP/+/aZyohh00Qboij+6skv6lrmqlNXvB32ANmPGDNHVsHJthQy6fPDBB3LXXXdlrVjkd4UuV4ObnRBAAAEEEEAAAQQQEGFiB6MAAQQQQAABBBAIWICJswGDUhwCCCCAAAIFEOD72h41avNnCLqcM3Vmnz59ZMiQIb4+Nfms6LJt2zbjxZJWLyzVUEvz5s3l5ptvlu9+97vStGlT2/pZ/U2eoIuv7uQgBBIpQNAlkd1OoxFAAAEEEIi3QNRu0lO9sXXrVuMm0csE/3x6cvjw4cakebvN7oa3WbNmUlFR4fvUfsIBBF3M3H4M7TosLEGXzPppn2/YsEFeffVV+ec//+n4hhBd0UVDEe3bt3ccm2EMurzxxhvGcr+Zn399QNS9e3fRz6vbVWviFHSx+r1Ys2ZNWbp0qejvIt2s+rNRo0ayfPly0VBfrk2DRRowSt/UfMyYMdK1a1fHsZRrh3xWbcrrxByMAAIIIIAAAgggkHgBJnYkfggAgAACCCCAAAIBC3B9FTAoxSGAAAIIIFAAAb6vrVGjOH+mVEGXjz76yHg57WeffWbCbNy4sXTu3DnQUXvRRRfJrbfeanrB5ZYtW2T69OlZq5+UIuiiL+rVcI3O28jcLr/8cmNuhrq42Qi6uFFiHwQQsBMg6MLYQAABBBBAAIFYCUTxJj3VAVOnTpXKysqi9UfLli1l2bJllkuHaiV0wv0dd9whBw4cyLqJf+yxx2yPc2qAn5AGQRezqh9Du34Ja9Als766QskTTzwhr7zyim3opWHDhqIPSZzCDWEMuowdO1a2b99uarYGLkaOHGn7Nma7Po1T0MVupauhQ4dK7969DQKrz0OPHj0MO6fNbiz07dtX1DGfze5BpAaXRo8enU/RHIsAAggggAACCCCAQE4BJnYwQBBAAAEEEEAAgWAFuL4K1pPSEEAAAQQQKIQA39fZqlGdP1OqoIvdvBR92eaDDz5YiGFrKtOu3V26dDFemutn87uiywsvvCCLFy/OOmXHjh2NME7VqlVdV4egi2sqdkQAAQsBgi4MCwQQQAABBBCIjUBUb9K1A44dOyaDBw+Wo0ePmvpDV3Bo0qRJ3n2kN686YTx907IXLFggbdq0sS1/2LBhsmvXLtPP9c0SulLCpZde6qtefkIaBF3M1H4M7TorKkGXVP11Wdy5c+fKb37zG8smOa1UpAeFLeiye/duGTFihJw6dcrUpnbt2hlt9fKQSAuIU9BF27NixQpZu3atyeaqq64yfn9Z/e7UZY7VTfdx2uzG/4033ijTpk1zOjznz1evXm2EszK3gQMHSr9+/fIqm4MRQAABBBBAAAEEEMglwMQOxgcCCCCAAAIIIBCsANdXwXpSGgIIIIAAAoUQ4PvarBrl+TOlCroU6mWwbse73Yoyqb+Nuy0nfT+/QReruUI1a9Y0wi8tWrTwVBWCLp642BkBBDIECLowJBBAAAEEEEAgFgJRvknXDrB7G4IuVXrnnXfm3deo16oAACAASURBVEd25TuteqDLjW7evNl0fp10P2PGDOnQoYOvevkJaRB0MVP7MbTrrKgFXVLt0AcoOq4zNzcPecIWdNm0aZPMnj07awni9FVLvHzY4hZ02blzp4waNUo05JTa9CHa0qVL5R//+EfW8s1Oq1WlWx4+fNj4Hfvpp5+aiBs0aCAVFRWOqwPl6herz2m+vz+9jAP2RQABBBBAAAEEEEiuABM7ktv3tBwBBBBAAAEECiPA9VVhXCkVAQQQQACBIAX4vr6gGfX5M6UKuqig/l363XffNQ3N1N+mmzVrFuSQzSrLLmhTr1490bBInTp1PJ/fT9DF7m/obuZiWFWQoIvnbuMABBBIEyDownBAAAEEEEAAgcgLRP0m3e5m2c2KK247z+7m1Wky97p166S8vDzrNPkEcPyENAi6mLvAj6HdWClm0EUfCGmoI33TFYJ0PHl9KON3TOu5wxZ0sfodVqVKFRkzZox07drV7cf8/H5xC7roAz19Y8yePXtMFrp6z//93/9lhfH69+8vAwYMcO1m9bBSAyka9Lvuuutcl5O+o934zOchpK+KcBACCCCAAAIIIIBAIgWY2JHIbqfRCCCAAAIIIFBAAa6vCohL0QgggAACCAQkwPf1F5BxmD9TyqCLnZ/+bbpnz54BjVb7YoJ+maKfoIu+iPKee+6RM2fOmCqqL8OdNWuWZwOCLp7JOAABBNIECLowHBBAAAEEEEAg0gJxuEm3Wq1AO8XLqgRuOnHq1KlSWVlp2lUn0+uNcpcuXSyL2L17t4wYMUJOnTpl+nmjRo1k+fLlvlY7GD9+vGzbts1U3sUXX2yU17BhQ8t6EHQxs0Q16GL1AEPH4KRJk6Rz585uhrFpH6tAh9NY0gLCFnSxc/ETdDlx4oT8+Mc/Fn3LSvrWpEkT46Gm02b30NDPQyu//WNVx9WrV8sTTzxh+tGXv/xlOXDggHzyySfn/71GjRqyaNEiadWqlVNTz//cLtDXqVMnmTJliuty0nd89tlnjd9pmVs+ZfqqCAchgAACCCCAAAIIJFKAiR2J7HYajQACCCCAAAIFFOD6qoC4FI0AAggggEBAAnxfxyPkosOhlEGXrVu3yoQJE0Rfxpi+6WouS5Ys8TVHxssQD/pv1x999JGUlZXJZ599ZqpGrvkDQc4Z0JPOnj1bXn75ZdP5q1WrJvPnz5e2bdva8gQ1r8OLP/sigED4BAi6hK9PqBECCCCAAAIIuBSIQ8hFm7pixQpZu3ZtVqsHDhwo/fr1c6nhvNvmzZuNtyucO3fOtLPTBHar1Q60AL0ZvuWWW5xPnLbHjh07ZNy4cXL69GnTcU7hBIIuZuaoBl3sHsp0795dRo8e7Wks6c5WQQo3K2YE9UAkqH6w+13mZ+UkXYFJnTO3qAddPvjgA7nrrrvk5MmT55umq65kPmD0s1zy/v37ZejQoaIhofRNV9XSh27t2rXzNDaPHTsmd955pxw5csR0nIa69KHoTTfd5Kk8dkYAAQQQQAABBBBAwKsAEzu8irE/AggggAACCCCQW4DrK0YIAggggAAC4RdI+vd1XObP6EgrZdBF//48bNgw2bNnT9ag9zNHJlWIvgz2pZdekpEjR+YMy9j97Vpf+LhgwQK58sorPX0Yn3zySVm1alXWMbnmD9it6NK0aVOpqKgQ/Tu9203brX8jz5wjRNDFrSD7IYAAQRfGAAIIIIAAAghEUiAuN+k6sVpvhg8ePGjqBz+rEjh1pE6+HjJkiGn1Az2mVq1aopPj9UbWarMLBWg4ZenSpbbHZZalbdXlXN9///2s0xB0uUDiFDzSPYMKWOR6SNSnTx9jvNhtfsIidisEeR1LWid9sKSrDX3++eemKrZu3VqWLVuW8+OwZcsWmT59elboq3fv3kbgwe0WVD9s2rTJCFRkhtB0hSNd7UU/o262F198URYuXJhVjh7buHFjeeyxxxwfOtn1Ufv27eXBBx90U43z+wS5oosWOnbsWNm+fXvOOvhdMlrd1q9fn1V28+bNZfHixa77QB986gpFb775ZlZZV1xxhVGWlwd/nsDZGQEEEEAAAQQQQACB/18g6RM7GAgIIIAAAggggEDQAlxfBS1KeQgggAACCAQvkOTv67jMn0mNilIGXbQOdnMh9EWJM2fOFP3buZdNwyt33323fPrpp9KgQQN56KGHpEWLFrZFTJ06VSorK7N+7vVv13YhEy04V9Dl8OHDxosdtb7pm/6de9q0aXL99de7an56uzMP0LLmzp2b86WTfuakuKoYOyGAQKQECLpEqruoLAIIIIAAAgioQJxu0u0m3PtZlcDN6NClPzds2JC1a67VYzSgojfduqJC5lanTh1jOdFcN+F6jIZsxo8fL//4xz8sq0nQ5QJLnIMu2kq7sIIu9fvwww+LjimnTd/2oWECXTY4c3OzCordg7GWLVsaIRm3QYSggi52b2XRtnXs2NEI5eSqk3pogEI/25lhmZSP02cstZ/d6kl169Y13s7ipn9SZQUddHnhhReMdtptTqG9XONK260hJ/1dlbm1adNG5syZ4xh20ZCLPozLXHZZy/P60M/pM8DPEUAAAQQQQAABBBDIJZDkiR2MDAQQQAABBBBAoBACXF8VQpUyEUAAAQQQCFYgqd/XcZo/kxoRpQ666N999QWL7733XtYg1ZfW/td//ZfrsIeGTSZPniwnT548X5auZqLzJr773e9afgjeeecdue+++7JWQdGdr7vuOmP+gIZucm1W503fP1fQRfezm9dRu3ZtWbJkieMLcX/7298aL9LMfHFpqg5VqlSRMWPGSNeuXW2bQdAl2N+RlIZAVAUIukS156g3AggggAACCRWI20263ZsY/K5K4DQsNBigy4LqjXn65jTB/4033jBuvjOP0zL0Jrx///5y2223Zd1M6wR8XSVBJ8in37hn1tNpEr7d5Hs3oRArE6uAgpulUa3K8ls3u4czbtoUVMBC22NXj0Ks6KLn27Fjh4wbN87yoUzNmjWNhxldunSxDXZoff/f//t/Wasgadlul+u1ewOJPky56667pFevXk4fJePnQfaD3e8CPU/9+vXlJz/5ifHQKn3TENrPf/5zee6552wfEKX2v+iii2T58uVy6aWXOrZt8ODBlsG2nj17Gj5ug0BBB13sPmupBrn57ORqvAZUNNBiFRbSsfkf//Ef8q1vfcuyiL179xoPNP/5z39a/lzt9Pc6GwIIIIAAAggggAACxRBI6sSOYthyDgQQQAABBBBIpgDXV8nsd1qNAAIIIBAtgSR+X8dt/kxqxNnNYdA5HU2bNg1sYF522WXG3/ytXvaYa16Dziu48cYbjbkNukKL1aYvWNSXOL766qtZf3/W4++99165+eabbdsyY8YMee211yx/fskllxjn/sY3vpH180OHDskjjzxied70nZ2CLps3b5ZZs2ZZ/u3cbo6QzifSlWj0/Pqyz1ybGowaNUq6d+9uuxtBl8CGOgUhEGkBgi6R7j4qjwACCCCAQLIE/ud//seYhJxr69u3r+jk6ihsdqs45LMqgVO79cZSJ7Hv27fPtKtOXNclVjMn0qfvVF5eLuvWrct5Cn17g95U63bkyJGspUztDibockHGzWT9IAMWxQ66aEudxpKOR32w8tWvftUYTxro0LeWfPjhh3Lq1CnbMehmNZfUwXZvINGfa2BGAyF6Lg3FaOjnjjvuyDpvkP2gqx3pg5xc7dOHPamQiYYxrIJndjheglwLFy40AmpWm5aTCsto8ESXJdbgkdUWdNBFz2EXCHLzxhen349uxqa+GUeDgddcc40R7NMHnNp3uYJ8bleEcVM/9kEAAQQQQAABBBBAwI1AEid2uHFhHwQQQAABBBBAwK8A11d+5TgOAQQQQACB4gkk7fs6bvNn0keK3RyGoEeT0zyVjRs3yvz58y3DHqm66BwZ/ftxu3btjH/Svx/v2bMn51yZ3r17y9ChQ3M2R+dI6IsU33//fdv99G/k9erVE62Dzh346KOPcs43SC/IKeiSa1Wb9HJ0/kBqO3PmjKcuKtTLVz1Vgp0RQCD0AgRdQt9FVBABBBBAAAEEUgJ6s5drMnGUQi7aphdeeMF4g0Pm5ibokM+oWLVqlTz55JNZRfTo0UNGjhxpW7TeyE6aNEnefPNN36fXG+22bdvKX//6V1MZTg8Q/K6aYldRVnS5IFOKoIuOpaVLlxqfgaC2G264wQhBuF1tRN9+ouEuq9U7Mutk94AlyKCLnvPFF18UDZm4qZOdm648okGUzAdebt6IkirTTegmtW+u31eFCLrYvTmmbt26xspRVm/b8TrGnIJYXsoj5OJFi30RQAABBBBAAAEEghJI2sSOoNwoBwEEEEAAAQQQsBPg+oqxgQACCCCAQPgFkvZ9Hbf5M+kjLCxBF63Tpk2bZO7cueI1xGH3ienVq5cMGzbM1bwGfXnu3Xff7foFs1bn1Jc36vyDzPo7BV20rCDOr/MUvvKVrxhzhDLnQbRv314efPBB218urOgS/t+71BCBYggQdCmGMudAAAEEEEAAgUAE7B5MaOFRC7noRH+9edU3OaRvQa1KkAt8586dxsoRp0+fNu3mZqK4HjN9+nR5/fXXPfepvslBgzSfffaZsaJH+kbQ5YKGm6BTkAGLUgRdUq1du3atPProo3k9FNLPTGrFFbchFz2/l+BWsYIu+T4oa9iwofEgSANEVqsvderUSaZMmeLqs+s27FHsoIsu8TxkyBD55JNPTO3w0jY3ABs2bDBCR34fWOq41PCgPnj0Mi7d1I19EEAAAQQQQAABBBBwEkjaxA4nD36OAAIIIIAAAgjkK8D1Vb6CHI8AAggggEDhBZL2fR2n+TOZoyNMQRetm9ZHXwp75MgR3wM5NV+me/funsrYu3evjB49WvTv5F43Xenlvvvuk/vvv1+OHz9uOtxN0EUP0LDLmDFjRF9O63VLtfmKK66QsWPHGnM00jenOUoEXbyKsz8C8RQg6BLPfqVVCCCAAAIIxFLgX//1X+Xzzz/PalvUQi7agHzCJkF0roZsdu3aZSpKJ2ZrgKJLly6Op/jtb38rDz30UM4VdtILadWqlRGQady4sVjdjBJ0uaCVpKCLtlofyMyZM0d+//vfZz3YcBqIrVu3lmnTphnjys+my/1OnjxZ/vznP+c8vJhBF63IgQMHjAdlu3fvdtUsfUCkDzJ1eWN9I8vWrVtlwoQJWZ66bPHKlStdrXqiD5l0GWb9vObaih100bpoAGX9+vXnq6W/u9Src+fOrrzc7qRjc9asWcYqVl5W2dGlqcePH2+sXsWGAAIIIIAAAggggEApBJI2saMUxpwTAQQQQAABBJIlwPVVsvqb1iKAAAIIRFMgad/XcZo/kzniwhZ00frpS2H1JZ7PPfdc1ktlc31i9G/ZHTt2NObi1KlTx9eHS+c16HybN954w9XfrfWc3/zmN42/WWvApayszHfQJdX2JUuWyEsvveTq/HrMl7/8ZfnP//xPYy6H1l/rcPDgQVP7nf7OT9DF13DhIARiJ0DQJXZdSoMQQAABBBCIt0D6wwm96bn99ttl0KBB8W50SFunN/IbN26UZ599Vj788EPTygfaNxpe+frXvy4/+tGPpEWLFiFtBdUKi4COp9/85jfGaiTvvfeenDp1KushiYY4mjZtKt/+9rfl3/7t33w/CMpss65QtHz5cvnggw9M4RANkDRq1Mh4Q4oGOoq96dtZfvazn8kf/vAH48FTethC63bZZZfJLbfcIt26dTMCLoXY9CHiokWLjLfUpK9uoquUXHLJJcbnW1cuifOmD95efvllef7550X7JHM1LO0LXU1HHxb269dPGjRoEGcO2oYAAggggAACCCAQAYGkTeyIQJdQRQQQQAABBBCIuADXVxHvQKqPAAIIIJAIgSR+XzN/pvhDW18Y+fbbb8vTTz9t/O/JkydNf8fXuTL692OdI9OrVy+5+eabpVatWoFU9NChQ7J69Wp55ZVXjBeKps8f0L/f69+sv/e978mtt956/py6EotV0MXNC1gzK61/N1+7dq3xskwNraTPH9B2a5DnO9/5Dn8zD6S3KQQBBFICBF0YCwgggAACCCAQOYHZs2eL3sDNmDEjcnWnwggggAACCCCAAAIIIIAAAggggEAhBZI4saOQnpSNAAIIIIAAAghwfcUYQAABBBBAIPwCSf2+Zv5M+MdmKWtotzpOly5dZMKECaWsGudGAAEEXAkQdHHFxE4IIIAAAggggAACCCCAAAIIIIAAAggggAACCCCAQPgFkjqxI/w9Qw0RQAABBBBAIKoCXF9FteeoNwIIIIBAkgT4vk5Sb9NWtwLr1q2T8vLyrN2HDh0qvXv3dlsM+yGAAAIlEyDoUjJ6TowAAggggAACCCCAAAIIIIAAAggggAACCCCAAAIIBCvAxI5gPSkNAQQQQAABBBDg+ooxgAACCCCAQPgF+L4Ofx9Rw+IKnD17VoYPHy7vvfee6cTVq1eXBQsWSJs2bYpbIc6GAAII+BAg6OIDjUMQQAABBBBAAAEEEEAAAQQQQAABBBBAAAEEEEAAgTAKMLEjjL1CnRBAAAEEEEAgygJcX0W596g7AggggEBSBPi+TkpPJ6eduhLLb37zG5kzZ460aNHCc8NffPFFWbhwoZw7d850bMuWLWXZsmVStWpVz2VyAAIIIFBsAYIuxRbnfAgggAACCCCAAAIIIIAAAggggAACCCCAAAIIIIBAgQSY2FEgWIpFAAEEEEAAgcQKcH2V2K6n4QgggAACERLg+zpCnUVVHQWef/55Wbp0qRFS0RVYxo0bJ9/+9rcdj0vtsGXLFpk5c6acOXPGdEyVKlVkzJgx0rVrV9dlsSMCCCBQSgGCLqXU59wIIIAAAggggAACCCCAAAIIIIAAAggggAACCCCAQIACTOwIEJOiEEAAAQQQQAABEeH6imGAAAIIIIBA+AX4vg5/H1FDdwJ2K7E0bdrUCKlcd911tgUdOnRIdCWY//3f/81ayUUPuuKKK2Tx4sWs5uKuK9gLAQRCIEDQJQSdQBUQQAABBBBAAAEEEEAAAQQQQAABBBBAAAEEEEAAgSAEmNgRhCJlIIAAAggggAACFwS4vmI0IIAAAgggEH4Bvq/D30fU0J2AXdAldXTVqlWlQYMG0q5dO2ncuLGcPn1a/vKXv8iHH34on376qe1JateuLUuWLJEmTZq4qwh7IYAAAiEQIOgSgk6gCggggAACCCCAAAIIIIAAAggggAACCCCAAAIIIIBAEAJM7AhCkTIQQAABBBBAAIELAlxfMRoQQAABBBAIvwDf1+HvI2roXmDTpk0yd+5cOXPmjPuDcuxZs2ZNeeCBB4xwDBsCCCAQJQGCLlHqLeqKAAIIIIAAAggggAACCCCAAAIIIIAAAggggAACCOQQYGIHwwMBBBBAAAEEEAhWgOurYD0pDQEEEEAAgUII8H1dCFXKLKXA3/72N5k8ebIcPnw4r2roCi6zZ882Vn9hQwABBKImQNAlaj1GfRFAAAEEEEAAAQQQQAABBBBAAAEEEEAAAQQQQAABGwEmdjA0EEAAAQQQQACBYAW4vgrWk9IQQAABBBAohADf14VQpcwwCLz++uuyYMECOXTokKfqfOlLX5JBgwZJ7969pWrVqp6OZWcEEEAgLAIEXcLSE9QDAQQQQAABBBBAAAEEEEAAAQQQQAABBBBAAAEEEMhTgIkdeQJyOAIIIIAAAgggkCHA9RVDAgEEEEAAgfAL8H0d/j6ihvkJHDt2TH75y1/Kq6++Kvv27ZPTp0+bCtQwy0UXXSRf/epXpX///nLNNdfkd0KORgABBEIgQNAlBJ1AFRBAAAEEEEAAAQQQQAABBBBAAAEEEEAAAQQQQACBIASY2BGEImUggAACCCCAAAIXBLi+YjQggAACCCAQfgG+r8PfR9QQAQQQQAABrwIEXbyKsT8CCCCAAAIIIIAAAggggAACCCCAAAIIIIAAAgggEFIBJnaEtGOoFgIIIIAAAghEVoDrq8h2HRVHAAEEEEiQAN/XCepsmooAAgggkBgBgi6J6WoaigACCCCAAAIIIIAAAggggAACCCCAAAIIIIAAAnEXYGJH3HuY9iGAAAIIIIBAsQW4viq2OOdDAAEEEEDAuwDf197NOAIBBBBAAIGwCxB0CXsPUT8EEEAAAQQQQAABBBBAAAEEEEAAAQQQQAABBBBAwKUAEztcQrEbAggggAACCCDgUoDrK5dQ7IYAAggggEAJBfi+LiE+p0YAAQQQQKBAAgRdCgRLsQgggAACCCCAAAIIIIAAAggggAACCCCAAAIIIIBAsQWY2FFscc6HAAIIIIAAAnEX4Poq7j1M+xBAAAEE4iDA93UcepE2IIAAAgggYBYg6MKIQAABBBBAAAEEEEAAAQQQQAABBBBAAAEEEEAAAQRiIsDEjph0JM1AAAEEEEAAgdAIcH0Vmq6gIggggAACCNgK8H3N4EAAAQQQQCB+AgRd4tentAgBBBBAAAEEEEAAAQQQQAABBBBAAAEEEEAAAQQSKsDEjoR2PM1GAAEEEEAAgYIJcH1VMFoKRgABBBBAIDABvq8Do6QgBBBAAAEEQiNA0CU0XUFFEEAAAQQQQAABBBBAAAEEEEAAAQQQQAABBBBAAIH8BJjYkZ8fRyOAAAIIIIAAApkCXF8xJhBAAAEEEAi/AN/X4e8jaogAAggggIBXAYIuXsXYHwEEEEAAAQQQQAABBBBAAAEEEEAAAQQQQAABBBAIqQATO0LaMVQLAQQQQAABBCIrwPVVZLuOiiOAAAIIJEiA7+sEdTZNRQABBBBIjABBl8R0NQ1FAAEEEEAAAQQQQAABBBBAAAEEEEAAAQQQQACBuAswsSPuPUz7EEAAAQQQQKDYAlxfFVuc8yGAAAIIIOBdgO9r72YcgQACCCCAQNgFCLqEvYeoHwIIIIAAAggggAACCCCAAAIIIIAAAggggAACCCDgUoCJHS6h2A0BBBBAAAEEEHApwPWVSyh2QwABBBBAoIQCfF+XEJ9TI4AAAgggUCABgi4FgqVYBBBAAAEEEEAAAQQQQAABBBBAAAEEEEAAAQQQQKDYAkzsKLY450MAAQQQQACBuAtwfRX3HqZ9CCCAAAJxEOD7Og69SBsQQAABBBAwCxB0YUQggAACCCCAAAIIIIAAAggggAACCCCAAAIIIIAAAjERYGJHTDqSZiCAAAIIIIBAaAS4vgpNV1ARBBBAAAEEbAX4vmZwIIAAAgggED8Bgi7x61NahAACCCCAAAIIIIAAAggggAACCCCAAAIIIIAAAgkVYGJHQjueZiOAAAIIIIBAwQS4vioYLQUjgAACCCAQmADf14FRUhACCCCAAAKhESDoEpquoCIIIIAAAggggAACCCCAAAIIIIAAAggggAACCCCAQH4CTOzIz4+jEUAAAQQQQACBTAGurxgTCCCAAAIIhF+A7+vw9xE1RAABBBBAwKsAQRevYuyPAAIIIIAAAggggAACCCCAAAIIIIAAAggggAACCIRUgIkdIe0YqoUAAggggAACkRXg+iqyXUfFEUAAAQQSJMD3dYI6m6YigAACCCRGgKBLYrqahiKAAAIIIIAAAggggAACCCCAAAIIIIAAAggggEDcBZjYEfcepn0IIIAAAgggUGwBrq+KLc75EEAAAQQQ8C7A97V3M45AAAEEEEAg7AIEXcLeQ9QPAQQQQAABBBBAAAEEEEAAAQQQQAABBBBAAAEEEHApwMQOl1DshgACCCCAAAIIuBTg+solFLshgAACCCBQQgG+r0uIz6kRQAABBBAokABBlwLBUiwCCCCAAAIIIIAAAggggAACCCCAAAIIIIAAAgggUGwBJnYUW5zzIYAAAggggEDcBbi+insP0z4EEEAAgTgI8H0dh16kDQgggAACCJgFCLowIhBAAAEEEEAAAQQQQAABBBBAAAEEEEAAAQQQQACBmAgwsSMmHUkzEEAAAQQQQCA0AlxfhaYrqAgCCCCAAAK2AnxfMzgQQAABBBCInwBBl/j1KS1CAAEEEEAAAQQQQAABBBBAAAEEEEAAAQQQQACBhAowsSOhHU+zEUAAAQQQQKBgAlxfFYyWghFAAAEEEAhMgO/rwCgpCAEEEEAAgdAIEHQJTVdQEQQQQAABBBBAAAEEEEAAAQQQQAABBBBAAAEEEEAgPwEmduTnx9EIIIAAAggggECmANdXjAkEEEAAAQTCL8D3dfj7iBoigAACCCDgVYCgi1cx9kcAAQQQQAABBBBAAAEEEEAAAQQQQAABBBBAAAEEQirAxI6QdgzVQgABBBBAAIHICnB9Fdmuo+IIIIAAAgkS4Ps6QZ1NUxFAAAEEEiNA0CUxXU1DEUAAAQQQQAABBBBAAAEEEEAAAQQQQAABBBBAIO4CTOyIew/TPgQQQAABBBAotgDXV8UW53wIIIAAAgh4F+D72rsZRyCAAAIIIBB2AYIuYe8h6ocAAggggAACCCCAAAIIIIAAAggggAACCCCAAAIIuBRgYodLKHZDAAEEEEAAAQRcCnB95RKK3RBAAAEEECihAN/XJcTn1AgggAACCBRIgKBLgWApFgEEEEAAAQQQQAABBBBAAAEEEEAAAQQQQAABBBAotgATO4otzvkQQAABBBBAIO4CXF/FvYdpHwIIIIBAHAT4vo5DL9IGBBBAAAEEzAIEXRgRCCCAAAIIIIAAAggggAACCCCAAAIIIIAAAggggEBMBJjYEZOOpBkIIIAAAgggEBoBrq9C0xVUBAEEEEAAAVsBvq8ZHAgggAACCMRPgKBL/PqUFiGAAAIIIIAAAggggAACCCCAAAIIIIAAAggggEBCBZjYkdCOp9l5Cfztb3+T0aNHy5kzZ0zl9OnTR4YMGZJX2RyMgF+Bn/70p/LWW2+ZDq9WrZrMnz9f2rZt67dYjkMAAR8CXF/5QOMQBBBAHWuOtAAAIABJREFUAAEEiizA93WRwTkdAggggAACRRAg6FIEZE6BAAIIIIAAAggggAACCCCAAAIIIIAAAggggAACCBRDIKkTO3RCeIMGDWT8+PHFYOYcMRMIW9DlxIkT8v7770uNGjWkRYsWUrVq1ZiJ0xw3AgRd3CixDwLFEUjq9VVxdDkLAggggAACwQjwfR2MI6UggAACCCAQJgGCLmHqDeqCAAIIIIAAAggggAACCCCAAAIIIIAAAggggAACCOQhkMSJHelt1kDAbbfdJoMGDcpDMZqH6soPEydOlLNnz5oaMHz4cOnZs2c0G1WkWocp6FJeXi7r1q0733INu8yYMUPat29fJA1OExYBgi5h6QnqgYBIEq+v6HcEEEAAAQSiJsD3ddR6jPoigAACCCDgLEDQxdmIPRBAAAEEEEAAAQQQQAABBBBAAAEEEEAAAQQQQACBSAgkbWLHD3/4Q/n444+z+qZv376JC7tMnTpVKisrsyxatmwpy5YtY1WQHJ/gsARdXn/9ddF+zAwr1a9fX5YvXy516tSJxO8hKhmMAEGXYBwpBYEgBJJ2fRWEGWUggAACCCBQbAG+r4stzvkQQAABBBAovABBl8IbcwYEEEAAAQQQQAABBBBAAAEEEEAAAQQQQAABBBBAoCgCSZvYYddexU5S2EXDPmVlZXL8+PGscVa9enVZsGCBtGnTpihjMIonCUvQZeXKlbJmzZoswmrVqsn8+fOlbdu2UeSlzj4FCLr4hOMwBAogkLTrqwIQUiQCCCCAAAIFF+D7uuDEnAABBBBAAIGiCxB0KTo5J0QAAQQQQAABBBBAAAEEEEAAAQQQQAABBBBAAAEECiOQtIkd/fr1k8OHD9tiJiXs8sILL8jixYttHXr06CEjR44szKCLQalhCbo8/vjj8tRTT2WJatDl4YcfJqzkYqz9+te/lnnz5sm5c+dMe/fp00eGDBniooTw7ELQJTx9QU0QSNr1FT2OAAIIIIBAFAX4vo5ir1FnBBBAAAEEcgsQdGGEIIAAAggggAACCCCAAAIIIIAAAggggAACCCCAAAIxEUjaxI4tW7bItGnTcvZeEsIuw4YNk127dtk6NGjQQCoqKqRWrVoxGenBNiMsQZcdO3bIuHHj5PTp06YGXn755bJw4UL6z0W3E3RxgcQuCCDgWSBp11eegTgAAQQQQACBEAjwfR2CTqAKCCCAAAIIBCxA0CVgUIpDAAEEEEAAAQQQQAABBBBAAAEEEEAAAQQQQAABBEolkMSJHXarYKT3QZzDLjt37pRRo0ZlhSPS21+lShXR1SG6dOlSqqEZ6vOGJeiiSJs2bZL58+fLqVOnDLMWLVrIzJkzpUmTJqE2DEvlCLqEpSeoBwLxEkji9VW8epDWIIAAAggkQYDv6yT0Mm1EAAEEEEiaAEGXpPU47UUAAQQQQAABBBBAAAEEEEAAAQQQQAABBBBAAIHYCiR1YkeSwy660sf69esdx3SHDh1k1qxZjvslcYcwBV2S6B9kmwm6BKlJWQggkBJI6vUVIwABBBBAAIEoCfB9HaXeoq4IIIAAAgi4EyDo4s6JvRBAAAEEEEAAAQQQQAABBBBAAAEEEEAAAQQQQACB0AskeWJHEsMuJ06ckLKyMjl48KBpbDZu3FgOHDhg+rdatWpJeXk5K4NYfIoJuoT+V5vrChJ0cU3Fjggg4EEgyddXHpjYFQEEEEAAgZIK8H1dUn5OjgACCCCAQEEECLoUhJVCEUAAAQQQQAABBBBAAAEEEEAAAQQQQAABBBBAAIHiCyR9YkfSwi6bN282Vmk5d+7c+cFWtWpVuffee0VXetEgTPo2cOBA6devX/EHZsjPSNAl5B3koXoEXTxgsSsCCLgWSPr1lWsodkQAAQQQQKCEAnxflxCfUyOAAAIIIFAgAYIuBYKlWAQQQAABBBBAAAEEEEAAAQQQQAABBBBAAAEEEECg2AJM7BBJUthl6tSpUllZaRpmTZs2lYqKChk3bpxs377d9LOWLVvKsmXLRMMwbBcECLrEZzQQdIlPX9ISBMIkwPVVmHqDuiCAAAIIIGAtwPc1IwMBBBBAAIH4CRB0iV+f0iIEEEAAAQQQQAABBBBAAAEEEEAAAQQQQAABBBBIqAATO77o+CSEXfbv3y9Dhw7NWrWlf//+MmDAALGa8K8Bl5kzZ8p1112X0E+IdbMJusRnOBB0iU9f0hIEwiTA9VWYeoO6IIAAAgggYC3A9zUjAwEEEEAAgfgJEHSJX5/SIgQQQAABBBBAAAEEEEAAAQQQQAABBBBAAAEEEEioABM7LnR83MMu69atk/LyctNIr1GjhixatEhatWolx44dk8GDB8vRo0dN+/To0UNGjhyZ1yfkpz/9qbz11lumMjp06CCzZs06/2+nT5+W3//+97J69Wp57733RP87fatWrZpcdtllcsstt0i3bt2kevXqOev0zjvvyM9+9jN5++235dSpU3Lu3Lnz+2uAp3bt2vKd73xH+vXrJw0aNPDUPrdBl7179xp1+MMf/iDHjx/PqkPjxo2la9eucuutt0qtWrU81UF3tqtHpq3Xgk+cOCFr1641wk8HDx6UM2fOnC+iSpUqUrNmTbn22mtFQ1LXXHON1+It663ljhkzxvBIbToGNm7cKM8++6x8+OGHWfXQ8av1+NGPfuRYj48//ljKysqMfvC7WdXRTVkaMluzZo289tprcuTIETl79qzpMB2Pl1xyidx0003Sp08fadKkiZtis/ax+pzp52b+/PnStm1bX2VyEAII+BPg+sqfG0chgAACCCBQTAG+r4upzbkQQAABBBAojgBBl+I4cxYEEEAAAQQQQAABBBBAAAEEEEAAAQQQQAABBBBAoOACTOwwE8c17KIT64cNGyZ79uwxNfiqq66SBQsWnP+3qVOnSmVlpWmfunXrSkVFhdSpU8f3eLSagK+T+dVb6/bMM88YgZDMcIvdCTXkMmLECOnevXvWLhqWeeihh4zgjtutY8eOMmHCBNdtdAq6HDhwQCZPniy7du1yVQUNOmhb7r77bscAT3qBQQdd1GzJkiXyyiuvmEI5uRqhAZ1x48bJt771LVdt1Z2s6p0eItExsXz5cnn++edN4ZZcJ2jUqJHcf//90qJFC8vdShF0ef31142QyeHDh13b6I6XX3653HfffZ7DKQRdPDGzMwIFFeD6qqC8FI4AAggggEAgAnxfB8JIIQgggAACCIRKgKBLqLqDyiCAAAIIIIAAAggggAACCCCAAAIIIIAAAggggAAC/gWY2JFtF8ewy7vvvitjx47NCg0MHz5cevbseR5BV12ZOHGiacUJDSDoBPouXbr4Hmh2QRcNAegqHvv27fNVdu/evWXo0KHGsRqOmDFjhmzZssVXWRdffLE88MADrsIFuYIuV155pcydO9d1QCO9sk2bNpV58+a5XmEmyKCLBoTU7/PPP/fl97WvfU2mTZvmamWaXEGXG2+80feY0BVetA3t27fPakMxgy4aGPrJT34if//7331Z6kH6uRs0aJDcfvvtrssg6OKaih0RKLgA11cFJ+YECCCAAAII5C3A93XehBSAAAIIIIBA6AQIuoSuS6gQAggggAACCCCAAAIIIIAAAggggAACCCCAAAIIIOBPgIkd1m5xC7ssXLhQ1q9fb2qsBjt01YyGDRue//cTJ05IWVmZHDx40LTv1VdfbYQ3/G5WE/Dr1atnrBpy9OhRv8UaYYCRI0dK165dZdKkSbJ161bfZemBumpNeXm5ycSqQLuAyVe+8hVjtRJtl9+tcePGxio7DRo0cCwiqKDL6tWrZdWqVXnVWyvbpk0bmTNnjmPYxS7oMnDgQFmzZo18+umnjm2326F27drGqjS6YlD6Vqygy969e2X06NGeVhTK1dj0MJcTCkEXJyF+jkDxBLi+Kp41Z0IAAQQQQMCvAN/XfuU4DgEEEEAAgfAKEHQJb99QMwQQQAABBBBAAAEEEEAAAQQQQAABBBBAAAEEEEDAkwATO+y54hJ20dUlhgwZIp988ompsZ06dZIpU6ZkAViFYmrWrClLly6VZs2aeRpfqZ2tJuBbFaTBFQ3gXHLJJcaPNfCg9c4VHKlVq5a0bt1aduzYkVWklqeBGg0/6KZhh5MnT+Ys76abbjJWtcm12QVM3LTpyJEjjkGO6667TmbOnClVq1b1VY8OHTrIrFmzXPXViy++KNrndsba97pKTbt27WT37t2yc+dO0TbYbR07dpTp06fnrLudX7Vq1SxXwtE+TgWy3IwJqz7UFX80hKL9n7797ne/kyeffDKr/Rqe+v73v2/aV/ujefPmtkGe/fv3y913323bv3p8y5YtRVe/qV69ulG2jls1tVtJR8fwhAkTRNvktBF0cRLi5wgUT4Drq+JZcyYEEEAAAQT8CvB97VeO4xBAAAEEEAivAEGX8PYNNUMAAQQQQAABBBBAAAEEEEAAAQQQQAABBBBAAAEEPAkwsSM3VxzCLps3bzZCD+lBBp08r5Piu3TpkgWgk+5HjRolp0+fNv2sf//+MmDAAE/jK7WzU9BFwxSDBw+WHj16nA8ApJ9IV2q5//775fDhw67Or+GWe+65RzTMkxkW0XY999xz8uijj2a1UQvXUIWu6pK5Ikj6id0EXXK1Sevwi1/8wghYnDlzxrJNurLOLbfckrO9+a7osm3bNiNEkdnXetL69esbQShdzSdz0/CUhlmsVtDRsXXvvffKzTffbFt3N35aTrdu3WTYsGFZwRINrei41lWGrAIiNWrUkEWLFkmrVq0cx8uvf/1rmTdvXlbQpU+fPkZAzMumqwr96U9/yjpEAzz6+bntttssx7ce8Oqrr8rs2bMt+0IDZrpKjY7NXBtBFy+9xb4IFFaA66vC+lI6AggggAACQQjwfR2EImUggAACCCAQLgGCLuHqD2qDAAIIIIAAAggggAACCCCAAAIIIIAAAggggAACCPgWYGKHM13Uwy5jx46V7du3mxqqQZCVK1dKnTp1sgA0RKDhgj179ph+1rRpU6moqHBcZcRKNFfQRVcLefDBBy3rkl7WiRMnZPjw4fL+++/n7DQNZuhqKE6hAF3dY+TIkfLZZ59llTd06FDp3bu37Xmcghpt2rSROXPmONZBVwAZM2aMsdJM5qar2qxYsSKnSz5BF/XUft63b1/WuXVFGQ2ypFYdsYPQQNC6deuyftyoUSNZvny5bfud/Bo0aCAPPfSQtGjRImdf51pBZeDAgdKvXz/HD3hQQRcN/WhoSD8/6Zsa6nhs3769Y13sgkca+tEQTefOnXOWQdDFkZgdECiaANdXRaPmRAgggAACCPgW4PvaNx0HIoAAAgggEFoBgi6h7RoqhgACCCCAAAIIIIAAAggggAACCCCAAAIIIIAAAgh4E2BihzuvqIZdNAigoQ0NNaRvunKKhjzsttWrV8sTTzxh+rGujKIT9jUE4XWzC7o0bNjQCNw4hVJS59NwioZdTp48aVmF5s2by+LFi12Xt2rVKmNVlcztxhtvlGnTptk2M1dQw2sdtI/uuusuOX78eNb5tK09e/b0XI8OHToYq/jk2p599lkjjJK5eam/hjo03GG1skuuuufyq127trF6Sa4VddLrbNcODZZogMppCyroMn/+fNmwYUPW6dyszJN+kF14qHv37jJ69OiczSHo4tTb/ByB4glwfVU8a86EAAIIIICAXwG+r/3KcRwCCCCAAALhFSDoEt6+oWYIIIAAAggggAACCCCAAAIIIIAAAggggAACCCCAgCcBu4kdngph5/MCffv2lUGDBoVGxCrI4Saw8sEHHxjhi8xASZcuXYxgg9fNagK+rlKh/65letnsQjPaLg2nXH/99a6Ls2unhiw03GS32QU1atSoIQsWLBBdpcbLpmEb7avMrXXr1rJs2TLP9XAKumjwSQMYBw8eNJWtq4888MADcs0117iu/s6dO2XUqFFy+vRp0zG6ss7cuXMty7Hzq1atmhHQcbP6Sapgv32YOj6ooMvgwYNF65K+XXTRRUaY6NJLL3XtuXv3bhkxYoScOnXKdIzTWNCdCbq4ZmZHG4F58+bJxo0b8SmgwIsvvljA0ikaAQQQQAABBLwIEHTxosW+CCCAAAIIREOAoEs0+olaIoAAAggggAACCCCAAAIIIIAAAggggAACCCCAAAKOAgRdHIk87aDhjfXr13s6plA762obw4YNkz179phO0bRpU6moqBANhuTaxo4dK9u3bzftUrduXePYOnXqeKq21QT8iy++2AgB6KouXrZ169aJrnqRuTVq1Mgoz+3qMHq8Gt1xxx1y4MABU3FOdbMLatx8880ybtw4L80x9j127JhoUOLo0aOmYzU4s2jRImnVqpVlmXb1cAq6bN682QiUnDt3zlRup06dZMqUKZ7rbzVWchna1dvv+TVcpivjpG9OfZjaN6igi37uNaSSvmnApVevXp7GpIaQdCwcOnTIVJZT+Ep3JujieehyQJqAm5XLAMtfgKBL/oaUgAACCCCAQFACBF2CkqQcBBBAAAEEwiNA0CU8fUFNEEAAAQQQQAABBBBAAAEEEEAAAQQQQAABBBBAAIG8BAi65MVnebCuKDJjxozgC/ZY4tatW43VVzTMkb71799fBgwY4FiaXQBg+PDh0rNnT8fj03cIMuhiVy+/q83oaiTvvvuuqT1OIQm7oEafPn1kyJAhnmxSO8+fP182bNhgOlaDU2PGjJGuXbtaluk36DJz5kzRsEv6pueaNGmSdO7c2XP9rcJHucoL2m/8+PGybds2T32Y2jmooItntBwHWAV3CLoEKUxZVgI9evTICr8hFbwAQZfgTSkRAQQQQAABvwIEXfzKcRwCCCCAAALhFSDoEt6+oWYIIIAAAggggAACCCCAAAIIIIAAAggggAACCCCAgCcBgi6euFzt/C//8i+iE+9LvVkFJ6pXry4LFiyQNm3aOFbPbpWRq6++WubOnet4fPoOxQi6+A2Z+Klb0EENtdq0aZPMnj07a6J57969ZejQoZbefoIudiuG1KtXT1auXOl5tR6t2I4dO0RXdckMVQ0cOFD69euXVfeg/fz0YapSBF08fZTZOcYCXA8Up3MJuhTHmbMggAACCCDgRoCgixsl9kEAAQQQQCBaAgRdotVf1BYBBBBAAAEEEEAAAQQQQAABBBBAAAEEEEAAAQQQsBWYN2+ebNy4EaGABKpWrSq/+tWvAirNfzF2IZWrrrrKCLq43aZOnSqVlZWm3b2EZVIH5hNEyKxr0MEEP3ULOqihbdy9e7eMGDFCTp06ZWpyhw4dZNasWZZd5ifoYncer2MjvUIfffSRlJWVyWeffWaqp90qO0H7+enDVEWDHk9uP1u59mNFlyAUKcOrANcDXsW879+tWzdjlS42BBBAAAEEEAiHAEGXcPQDtUAAAQQQQCBIAYIuQWpSFgIIIIAAAggggAACCCCAAAIIIIAAAggggAACCCBQYoHHH39cnn766ayVJEpcrUievm/fvqKT1Eu92U3eHz58uPTs2dN19d566y2ZOHFi1kod/fv3lwEDBrguJ58gQuZJgg4m+Klb0EENbePHH39shEWOHz9uanKTJk1EP6NWm5+gy5YtW2T69OlZn/fu3bvL6NGjXfdp+o52dbcL6QTt56cPU/UPejxlAuoqN9peDcC9+eabRj/rv507d86Tda5xkCrIyqFatWqiqzu1bdvW0/nYOZkCXA8Upt+rVKkit99+eyiuDwrTQkpFAAEEEEAgmgIEXaLZb9QaAQQQQACBXAIEXRgfCCCAAAIIIIAAAggggAACCCCAAAIIIIAAAggggAACiRLQyb9PPfVUzjaHJeSilRw7dqxs377dVN9atWpJeXm56IR5t9uJEyeM8MXBgwdNhzRq1EiWL18uWqabLZ8gQmb5QQcT/NQt6KBGqo1eV/LwE3Sx83PTj173adasmVRUVGQdFrSfnz5MVSro8ZQqV1dVeuSRR2TTpk1y5swZr3RZ+xN0yZuQAhBAAAEEEEAAAQQQMAkQdGFAIIAAAgggED8Bgi7x61NahAACCCCAAAIIIIAAAggggAACCCCAAAIIIIAAAgggYCMQtZDL7t27ZcSIEXLq1ClTi+xW13Dq+IULF8r69etNu+nb6SdNmiSdO3d2Otz4eT5BhMwTBB1M8FO3oIMaqTZaBV1q164tK1askPr162dZ+wm6rF69Wp544glX/ZbvTnbhjKD9/PRhqm1Bjyctd+3atfLoo48GEnBJ1ZOgS76jkeMRQAABBBBAAAEEEDALEHRhRCCAAAIIIBA/AYIu8etTWoQAAggggAACCCCAAAIIIIAAAggggAACCCCAAAIIIGAhELWQizZh1apV8uSTTxa8Pzt16iRTpkxxdZ58ggiZJwg6mOCnbkEHNVJttAq6XHzxxcbqOQ0bNsyy9hN0WblypaxZs8ZVv+W7U9KCLmfPnpXp06dLZWWlK7qqVauKhsYyN6sVYAi6uCJlJwQQQAABBBBAAAEEXAsQdHFNxY4IIIAAAghERoCgS2S6iooigAACCCCAAAIIIIAAAggggAACCCCAAAIIIIAAAgj4FYhiyOXEiRNSVlYmBw8e9Nts18fVqlVLysvLRSfgO21+wiR2ZRJ0uSBD0OULi3zGV5DjST8P69atsxy61apVk2uvvVZ69uwpHTt2lDp16th+bKwCTwRdnH7L8HMEEEAAAQQQQAABBLwJEHTx5sXeCCCAAAIIREGAoEsUeok6IoAAAggggAACCCCAAAIIIIAAAggggAACCCCAAAII+BaIYshFG7t161aZMGGC6MoSxdiGDx9uTNx32vIJImSWHWQwQcv2U7dCrOiifXbHHXfIgQMHTE3OFXDwE3TZsGGDLFiwQM6dO2c6T4cOHaR169ZOXenp561atZIePXpkHRO0n58+TFUqqPH0xhtvyOTJk7M+e7piS/fu3UU/K9WrV3flR9DFFRM7IYAAAggggAACCCCQlwBBl7z4OBgBBBBAAIFQChB0CWW3UCkEEEAAAQQQQAABBBBAAAEEEEAAAQQQQAABBBBAAIEgBKIactG2T506VSorK/8/9u4/2OryvhP4h98EwQREjBIwcRhY02VA026KlekmDjLDmpZdNRVTpOHHICpFKGsEkaTIj62DggsIDD82MTbaVlx2JRq0MrNLozFNFDaNFrclCZGwogEiSEB+7Twnxd5zz+9zD9xz7n19ZzJO7nme5/t5Xs9z+Ou851MLhrLWGDBgQKxZsyY6duxYdHxLggjNF65VMOHsutXUVuugRqrlwIEDmW48R48ezdpyrYMu+fxSGGPGjBmZQMb5eGrtV80Znt1nre7TrFmz4o033sjiS67Tp0+PQj+gK2Qt6HI+bqF3ECBAgAABAgQItHcBQZf2fgPsnwABAgTaooCgS1s8VXsiQIAAAQIECBAgQIAAAQIECBAgQIAAAQIECBCIRg65HDlyJCZOnBiHDx/OOsnURSKFJVr6pCDGsWPHctZO3UGuuOKKosu3JIjQfOFaBRPOrltNbbUOaqRadu/eHX/6p38ap06dytry0KFD48EHH8zrW01Hl127dkUKZTTv+jN27NiYOnVqS69JWfNr7VfNGZ4ttBb3ac+ePXHXXXfFiRMnsvY/ZMiQePjhh0sGwZqjCbqUdY0MIkCAAAECBAgQINAiAUGXFvGZTIAAAQIE6lJA0KUuj0VRBAgQIECAAAECBAgQIECAAAECBAgQIECAAAECLRFo5JBL2veWLVti1apVOQQ33nhjTJ48uSU0mbmF1h8zZkyma0WxpyVBhObr1iKY0HTNamqrdVAj1bN169ZIoaEzZ85kbblYAKWaoMu+ffti2rRpcfz48az3DB48OPP+8/HU2q+aMzy7z1rcp23btsXSpUtzzi4Fh9L5VfoIulQqZjwBAgQIECBAgACBygUEXSo3M4MAAQIECNS7gKBLvZ+Q+ggQIECAAAECBAgQIECAAAECBAgQIECAAAECBCoSaPSQS9rsjBkz4s0338zad+rmUk7HlXKwUkeXKVOmxNGjR7OG9+7dOzZu3Bjdu3cvuExLggjNF61FMKHpmtXUVuugRqpn8eLFsX379qztdujQIWbOnBmjRo3Ka1tN0CUtlDr/pMBL0yed39q1a2vS/afUfaq1XzVneLbGWtynfP9+lDq7YkaCLqVukM8JECBAgAABAgQItFxA0KXlhlYgQIAAAQL1JiDoUm8noh4CBAgQIECAAAECBAgQIECAAAECBAgQIECAAIGqBdpCyGX37t2ZoMvJkyezHAYMGBBr1qyJjh07Vu3TdOKCBQvi5Zdfzlor/aA/BQ1GjhxZ8B0tCSI0X7QWwYSma1ZTW6GgxnXXXRezZ8+u2PrIkSOZ8Mnhw4ez5nbr1i1Wr14dl156ad41qw26rFixIp599tmcNYt1j6l4U0UmtLWgy4YNG+Kpp57K+V4UCykV4jl27Fh8+ctfjkOHDmUN6devX6R/q4o9+e5yp06dYvny5TFo0KBaHqG1CBAgQIAAAQIECDS8gKBLwx+hDRAgQIAAgRwBQReXggABAgQIECBAgAABAgQIECBAgAABAgQIECBAoE0ItIWQSzqI9evXx6ZNm3LO5Lbbbotx48bV7KxSx5ElS5bEmTNnstYcPnx45u+FnmrCJIXWquegS+qgs3Tp0hgyZEhF5t/61rfim9/8Zs6cyy+/PBNUKvRUG3QpFIxKwZpVq1ZF//79K6r/7OC//Mu/zHT2ufHGG4vOb2tBl0L/jiSHyZMnV2SZuups3rw5Z46gS0WMBhMgQIAAAQIECBAoKSDoUpLIAAIECBAg0HACgi4Nd2QKJkCAAAECBAgQIECAAAECBAgQIECAAAECBAgQaC7QVkIuqQPElClT4t13383aYpcuXWLlypUxcODAmh1+6jwyadKkeO+997LWTOGG9AP99GP8fE+LCrhdAAAgAElEQVR7CbqkvV922WWZsEgyKefZu3dv3HnnnXH8+PGc4envN9xwQ8Flqg26pAXznUk19Z8t7rnnnovUKSaFoD772c/GvHnzIgV/8j31FHR56aWXYuHChTnhrUq622zbti0TcGoeAOvTp0+kbi/l3oWmhs3dLr744vj6179etDuTji7lfOOMIUCAAAECBAgQIPAbAUEXN4EAAQIECLQ9AUGXtnemdkSAAAECBAgQIECAAAECBAgQIECAAAECBAgQaFcCbSXkkg6t0A/1Bw8eHI888kjNz3X58uWxdevWnHWLdY9pT0GXBJM6oiSnnj17FvXfv39/zJw5Mw4cOJAzrpyQREuCLj/5yU9ixowZceLEiZx3l1t/mnj69OnYuHFjPP3001lBj1T/smXL8oaf6inoUqiWAQMGZLrpdOzYseR3KJ3j1KlTI4XOmj9XXXVVJkhTbJ2TJ09mwlHpe9U8LHN2vR49esS6desiuRZ6BF1KHpUBBAgQIECAAAECBD4UEHRxGQgQIECAQNsTEHRpe2dqRwQIECBAgAABAgQIECBAgAABAgQIECBAgACBdiPQlkIu6dAWLFgQL7/8cs75leoGUu2B79y5M+bOnZsJODR9igUD2lvQJbl06tQpbr311vjiF7+Y09kkBRv++q//Or71rW/FqVOnco6iQ4cO8Wd/9mdx3XXXFT2mlgRd0sLr16+PTZs25X1H6gj0pS99KW688cainVmWLFkSv/jFL3LWSCGf1OUnXzCjnoIuhw4dismTJ8f777+ftYd0BtOmTYsvfOELZX1VCn0P0+SPfexjce+998awYcOy1krBmL/8y7+M//k//2d88MEHRd/zkY98JBN0ueiiiwqOE3Qp66gMIkCAAAECBAgQIJAREHRxEQgQIECAQNsTEHRpe2dqRwQIECBAgAABAgQIECBAgAABAgQIECBAgACBdiHwt3/7t/HQQw8V3estt9wSEyZMaAiPQp0kunfvngkZ9OvXr+b7SAGXiRMnxttvv521dupYsXjx4pwf86dB7THo0hQnncfZwMevfvWrOHr0aMHOHWleOV1A0riWBl3SWc6fPz9++MMfFrwnKfCRah8yZEhcfPHFma4lr7/+euzbty9SYCff07lz58xdGDp0aN7P6ynokgqcNWtWvPHGG3lrTYGfFC5JnW9SKOamm26KP/mTP8kZW6xDztnByfJsZ5fUuaV5WKzYlzUFp1KXoEGDBhUcJuhS83/uLEiAAAECBAgQINCGBQRd2vDh2hoBAgQItFsBQZd2e/Q2ToAAAQIECBAgQIAAAQIECBAgQIAAAQIECBBobIGxY8fG8ePHC26ikUIuaRNbtmyJVatW5exn+PDhkTptnKvnm9/8ZqYbSfNnzJgxMX369Jy/t4egSwox/N7v/V5897vfLRpiKXUml112WeZMUzim1NPSoEtaP4UtFi5cmLcrUKn35/s8BUO+9rWvxdVXX11wer0FXf7u7/4uE8xJ4ZNSTwq6TJo0Ke+w5557LlasWFHWOoXe061bt0ywpnmXnHS/ZsyYEaNHjy5YoqBLqdPzOQECBAgQIECAAIF/FRB0cRsIECBAgEDbExB0aXtnakcECBAgQIAAAQIECBAgQIAAAQIECBAgQIAAgXYhUOiHLGnzjRZySQGF22+/PX7+859nnV36QfzMmTNj1KhR5+xMd+/enfnRffOOHr169YqNGzdGz549s97dHoIuZztu7NmzJx5++OE4depUxf5XXHFFpuNQOSGXtHgtgi5ni9y0aVP8t//236qq++waqfPLgw8+GP379y+693oLuqTv0rx58+K1114reWbFgi5p8rZt26o+/7N+KcC2efPmnFpGjBiR6cBT6BF0KXl8BhAgQIAAAQIECBD4UEDQxWUgQIAAAQJtT0DQpe2dqR0RIECAAAECBAgQIECAAAECBAgQIECAAAECBNqFwB/+4R/GBx98kLPXRgu5pA1UGjap9QGnkM3PfvazrGVTyCb92H7kyJFZf29PQZdBgwbFO++8kwlOpNBLOU8KyYwfPz5uvvnm6NixYzlTMmNqGXRJ66W6U1Dlxz/+cUVdSTp37hx//Md/XHb99RZ0SXs/duxY3H///fEP//APRf1LBV3OOlZ6/ulHdlOnTo1kuXPnzpg7d26m207T58ILL4wNGzbkBMnOjhF0KfurYyABAgQIECBAgACBEHRxCQgQIECAQNsTEHRpe2dqRwQIECBAgAABAgQIECBAgAABAgQIECBAgACBdiPQ9McsKZjxR3/0RzFhwoR2s38bPX8Ce/fujccffzz+/u//Po4ePZoVHkmBlosvvjhGjx6dCYikgEO9PCn08eKLL8YzzzwTaQ/NO/ek2rt27Rq/9Vu/lfn+pP9WEtCpl33mq+OVV16JdevWxb59+7KCJimM1Ldv37j77rtj+PDhZW2h2Pmn9T7+8Y/Hf/pP/ymuv/76ujr/sjZnEAECBAgQIECAAIEGFxB0afADVD4BAgQIEMgjIOjiWhAgQIAAAQIECBAgQIAAAQIECBAgQIAAAQIECDS0wNKlS+PgwYOxaNGiht6H4gkQIECAAAECBAgQIECAAIHKBQRdKjczgwABAgQI1LuAoEu9n5D6CBAgQIAAAQIECBAgQIAAAQIECBAgQIAAAQIECBAgQIAAAQIECBAgQIAAAQIE8goIurgYBAgQIECg7QkIurS9M7UjAgQIECBAgAABAgQIECBAgAABAgQIECBAgAABAgQIECBAgAABAgQIECBAgEC7EBB0aRfHbJMECBAg0M4EBF3a2YHbLgECBAgQIECAAAECBAgQIECAAAECBAgQIECAAAECBAgQIECAAAECBAgQIECgrQgIurSVk7QPAgQIECDwrwKCLm4DAQIECBAgQIAAAQIECBAgQIAAAQIECBAgQIAAAQIECBAgQIAAAQIECBAgQIBAQwoIujTksSmaAAECBAgUFRB0cUEIECBAgAABAgQIECBAgAABAgQIECBAgAABAgQIECBAgAABAgQIECBAgAABAgQaUkDQpSGPTdEECBAgQKCogKCLC0KAAAECBAgQIECAAAECBAgQIECAAAECBAgQIECAAAECBAgQIECAAAECBAgQINCQAoIuDXlsiiZAgAABAkUFBF1cEAIECBAgQIAAAQIECBAgQIAAAQIECBAgQIAAAQIECBAgQIAAAQIECBAgQIAAgYYUEHRpyGNTNAECBAgQKCog6OKCECBAgAABAgQIECBAgAABAgQIECBAgAABAgQIECBAgAABAgQIECBAgAABAgQINKSAoEtDHpuiCRAgQIBAUQFBFxeEAAECBAgQIECAAAECBAgQIECAAAECBAgQIECAAAECBAgQIECAAAECBAgQIECgIQUEXRry2BRNgAABAgSKCgi6uCAECBAgQIAAAQIECBAgQIAAAQIECBAgQIAAAQIECBAgQIAAAQIECBAgQIAAAQINKSDo0pDHpmgCBAgQIFBUQNDFBSFAgAABAgQIECBAgAABAgQIECBAgAABAgQIECBAgAABAgQIECBAgAABAgQIEGhIAUGXhjw2RRMgQIAAgaICgi4uCAECBAgQIECAAAECBAgQIECAAAECBAgQIECAAAECBAgQIECAAAECBAgQIECAQEMKCLo05LEpmgABAgQIFBUQdHFBCBAgQIAAAQIECBAgQIAAAQIECBAgQIAAAQIECBAgQIAAAQIECBAgQIAAAQIEGlJA0KUhj03RBAgQIECgqICgiwtCgAABAgQIECBAgAABAgQIECBAgAABAgQIECBAgAABAgQIECBAgAABAgQIECDQkAKCLg15bIomQIAAAQJFBQRdXBACBAgQIECAAAECBAgQIECAAAECBAgQIECAAAECBAgQIECAAAECBAgQIECAAIGGFBB0achjUzQBAgQIECgqIOjighAgQIAAAQIECBAgQIAAAQIECBAgQIAAAQIECBAgQIAAAQIECBAgQIAAAQIECDSkgKBLQx6bogkQIECAQFEBQRcXhAABAgQIECBAgAABAgQIECBAgAABAgQIECBAgAABAgQIECBAgAABAgQIECBAoCEFBF0a8tgUTYAAAQIEigoIurggBAgQIECAAAECBAgQIECAAAECBAgQIECAAAECBAgQIECAAAECBAgQIECAAAECDSkg6NKQx6ZoAgQIECBQVEDQxQUhQIAAAQIECBAgQIAAAQIECBAgQIAAAQIECBAgQIAAAQIECBAgQIAAAQIECBBoSAFBl4Y8NkUTIECAAIGiAoIuLggBAgQIECBAgAABAgQIECBAgAABAgQIECBAgAABAgQIECBAgAABAgQIECBAgEBDCgi6NOSxKZoAAQIECBQVEHRxQQgQIECAAAECBAgQIECAAAECBAgQIECAAAECBAgQIECAAAECBAgQIECAAAECBBpSQNClIY9N0QQIECBAoKiAoIsLQoAAAQIECBAgQIAAAQIECBAgQIAAAQIECBAgQIAAAQIECBAgQIAAAQIECBAg0JACgi4NeWyKJkCAAAECRQUEXVwQAgQIECBAgAABAgQIECBAgAABAgQIECBAgAABAgQIECBAgAABAgQIECBAgACBhhQQdGnIY1M0AQIECBAoKiDo4oIQIECAAAECBAgQIECAAAECBAgQIECAAAECBAgQIECAAAECBAgQIECAAAECBAg0pICgS0Mem6IJECBAgEBRAUEXF4QAAQIECBAgQIAAAQIECBAgQIAAAQIECBAgQIAAAQIECBAgQIAAAQIECBAgQKAhBQRdGvLYFE2AAAECBIoKCLq4IAQIECBAgAABAgQIECBAgAABAgQIECBAgAABAgQIECBAgAABAgQIECBAgAABAg0pIOjSkMemaAIECBAgUFRA0MUFIUCAAAECBAgQIECAAAECBAgQIECAAAECBAgQIECAAAECBAgQIECAAAECBAgQaEgBQZeGPDZFEyBAgACBogKCLi4IAQIECBAgQIAAAQIECBAgQIAAAQIECBAgQIAAAQIECBAgQIAAAQIECBAgQIBAQwoIujTksSmaAAECBAgUFRB0cUEIECBAgAABAgQIECBAgAABAgQIECBAgAABAgQIECBAgAABAgQIECBAgAABAgQaUkDQpSGPTdEECBAgQKCogKCLC0KAAAECBAgQIECAAAECBAgQIECAAAECBAgQIECAAAECBAgQIECAAAECBAgQINCQAoIuDXlsiiZAgAABAkUFBF1cEAIECBAgQIAAAQIECBAgQIAAAQIECBAgQIAAAQIECBAgQIAAAQIECBAgQIAAgYYUEHRpyGNTNAECBAgQKCog6OKCECBAgAABAgQIECBAgAABAgQIECBAgAABAgQIECBAgAABAgQIECBAgAABAgQINKSAoEtDHpuiCRAgQIBAUQFBFxeEAAECBAgQIECAAAECBAgQIECAAAECBAgQIECAAAECBAgQIECAAAECBAgQIECgIQUEXRry2BRNgAABAgSKCgi6uCAECBAgQIAAAQIECBAgQIAAAQIECBAgQIAAAQIECBAgQIAAAQIECBAgQIAAAQINKSDo0pDHpmgCBAgQIFBUQNDFBSFAgAABAgQIECBAgAABAgQIECBAgAABAgQIECBAgAABAgQIECBAgAABAgQIEGhIAUGXhjw2RRMgQIAAgaICgi4uCAECBAgQIECAAAECBAgQIECAAAECBAgQIECAAAECBAgQIECAAAECBAgQIECAQEMKCLo05LEpmgABAgQIFBUQdHFBCBAgQIAAAQIECBAgQIAAAQIECBAgQIAAAQIECBAgQIAAAQIECBAgQIAAAQIEGlJA0KUhj03RBAgQIECgqICgiwtCgAABAgQIECBAgAABAgQIECBAgAABAgQIECBAgAABAgQIECBAgAABAgQIECDQkAKCLg15bIomUJXAP/3TP8Xdd98dp06dypp/0003xaRJk6pa0yQCBOpTQNClPs9FVQQIECBAgAABAgQIECBAgAABAgQIECBAgAABAgQIECBAgAABAgQIECBAgAABAiUEBF1cEQLtR6ClQZdjx47FL37xi+jSpUv0798/Onbs2H7w7JRAgwkIujTYgSmXAAECBAgQIECAAAECBAgQIECAAAECBAgQIECAAAECBAgQIECAAAECBAgQIEDgNwKCLm3nJhQKMZyLHfbo0SPWrVsXffr0ORfLW/McCbQk6LJ27drYvHnzh5WlsMuiRYti6NCh56hayxIg0BIBQZeW6JlLgAABAgQIECBAgAABAgQIECBAgAABAgQIECBAgAABAgQIECBAgAABAgQIECDQagKCLq1GX/MXC7rUnLTNLVht0OWVV16JBQsWxOnTp7NMPvaxj2UCTz179mxzVjZEoNEFBF0a/QTVT4AAAQIECBAgQIAAAQIECBAgQIAAAQIECBAgQIAAAQIECBAgQIAAAQIECBBopwKCLm3n4AVd2s5ZnqudVBt02bBhQzz11FM5ZXXq1CmWL18egwYNOlclW5cAgSoFBF2qhDONAAECBAgQIECAAAECBAgQIECAAAECBAgQIECAAAECBAgQIECAAAECBAgQIECgdQUEXVrXv5ZvF3T5jWYhh+HDh8eSJUtqSd5wa1UbdPnGN74RTz75ZM5+U9Dlv/7X/xpXXHFFw1komEBbFxB0aesnbH8ECBAgQIAAAQIECBAgQIAAAQIECBAgQIAAAQIECBAgQIAAAQIECBAgQIAAgTYqIOjSdg62UIiha9eu0bdv35pu9OMf/3jMmTMnevbsWdN1a7GYoEthxWqDLrt27YrZs2fHyZMnsxb/xCc+EStWrIju3bvX4uisQYBADQUEXWqIaSkCBAgQIECAAAECBAgQIECAAAECBAgQIECAAAECBAgQIECAAAECBAgQIECAAIHzJyDocv6sz/WbBDx+I8yh8E2rNuiSVty2bVssX748Tpw4kXlB//79Y/HixdGvX79zfbWtT4BAFQKCLlWgmUKAAAECBAgQIECAAAECBAgQIECAAAECBAgQIECAAAECBAgQIECAAAECBAgQIND6AoIurX8GtapAwOM3khwK36iWBF1qdU+tQ4DA+REQdDk/zt5CgAABAgQIECBAgAABAgQIECBAgAABAgQIECBAgAABAgQIECBAgAABAgQIECBQYwFBlxqDtuJyAh6/wedQ+BIKurTiF9SrCZxnAUGX8wzudQQIECBAgAABAgQIECBAgAABAgQIECBAgAABAgQIECBAgAABAgQIECBAgAABArUREHSpjWM9rCLg8ZtT4FD4Ngq61MM3VQ0Ezo+AoMv5cfYWAgQIECBAgAABAgQIECBAgAABAgQIECBAgAABAgQIECBAgAABAgQIECBAgACBGgsIutQYtBWXE/D4DT6HwpdQ0KUVv6BeTeA8Cwi6nGdwryNAgAABAgQIECBAgAABAgQIECBAgAABAgQIECBAgAABAgQIECBAgAABAgQIEKiNgKBLbRzrYRUBj9+cAofCt1HQpR6+qWogcH4EBF3Oj7O3ECBAgAABAgQIECBAgAABAgQIECBAgAABAgQIECBAgAABAgQIECBAgAABAgQI1FhA0KXGoK24XL0HPF5//fX41re+FT/+8Y/j+PHjcebMmQ+1OnToEF26dIn+/fvHDTfcENdff3107ty5pOaECRNi//79JccVG3DTTTfFpEmTcoa88MILsWzZspw6Z86cGaNGjar4nflq7dGjR6xbty769OlT8Xp79+6Nxx9/PL73ve/leCa7ZPkHf/AHWZbVBl3O1d06duxYvPjii/HMM89E2s/JkyezHDp16pSx+d3f/d0YN25c9O7du2KnaiakOzV16tRI9TV9OnbsGIsWLYrhw4dXvOzu3btjxowZOXvs1atXbNy4MXr27FnxmiYQKCYg6OJ+ECBAgAABAgQIECBAgAABAgQIECBAgAABAgQIECBAgAABAgQIECBAgAABAgQINKSAoEtDHlveos9VGKGlQt/97ndj6dKlOaGBYuumQMHv//7vxx133FE0ANAegy4HDx6MuXPnxk9/+tOyjiaFRcaPHx8333xzpLDF3XffHadOncqaWyjsc3ZQre/WkSNH4qGHHopXXnklK0hUakMDBgyIe+65JwYNGlRqaIs/nzNnTuzYsSNnndGjR2cMK32eeOKJeOyxx3KmjRgxIubPn1/pcsYTKCkg6FKSyAACBAgQIECAAAECBAgQIECAAAECBAgQIECAAAECBAgQIECAAAECBAgQIECAAIF6FBB0qcdTqa6mWocRqqviX2elMMO9994b//zP/1z1Ut27d48FCxbE0KFD867R3oIuL730UixZsiSnK0g5wFdccUXcfvvtkQIcrRl02bp1a6xYsSKnhnL2kMak7j9jxozJhKBSIOpcPdu3b89YN+08lN6VusqkDizpblbypG4ub775ZtaUtJd0HiNHjqxkKWMJlCUg6FIWk0EECBAgQIAAAQIECBAgQIAAAQIECBAgQIAAAQIECBAgQIAAAQIECBAgQIAAAQL1JiDoUm8nUn099RR0SV1H0g/733nnneo39C8zU0eSWbNmxec///mctdpT0GXbtm3x8MMPVx0QSXi9evWK999/P06fPp1leb46uqxduzY2b97c4juRFrjyyitj8eLFFQdOyn15CmpNnDgxDh8+nDUlhWvSe4cNG1buUrFv376YNm1aHD9+PGtOOo8UmunZs2fZaxlIoFwBQZdypYwjQIAAAQIECBAgQIAAAQIECBAgQIAAAQIECBAgQIAAAQIECBAgQIAAAQIECBCoKwFBl7o6jhYVUy9BlxSiuPPOO+OnP/1p3v2kLhZ9+vSJgQMHZv63Z8+e2L17d/zqV78quP/OnTvH0qVLY8iQIVlj3n777ZwgQlrvoYceyglzpLl33XVXzjs+/vGP5w0avPDCC7Fs2bKsjh6p9pkzZ8aoUaMqPqt8oZwePXrEunXrMh7Fnl27dsXs2bOLdnJJgaCLLrooktXJkyfjl7/8ZdmhmPMRdCkVckkBkn79+sW/+Tf/Jrp16xavv/56JiCS9lLoueqqq2LhwoXnrLPL8uXLI3Wgaf6kjjLTp08v+w5s2bIlVq1alTM+dXKZO3du2esYSKASAUGXSrSMJUCAAAECBAgQIECAAAECBAgQIECAAAECBAgQIECAAAECBAgQIECAAAECBAgQqBsBQZe6OYoWF1IvQZdCP+pPIZHRo0dnQjApjNH8SR00UqeM1157La/FJz/5yUxYIAUiij21cqiXoMuxY8cyoYq33nor77ZTWGj+/PnRv3//nM/37t2b6QKTQiPFnnMddHnxxRcz4aMzZ87klJFCLSk8lEIf+c52586d8V/+y3+JQ4cO5d3C2LFjY+rUqS3+/uRbIL07BVGad8Dp27dvJqDUvXv3st47Z86c2LFjR9bY9H2YN29eXHPNNWWtYRCBSgUEXSoVM54AAQIECBAgQIAAAQIECBAgQIAAAQIECBAgQIAAAQIECBAgQIAAAQIECBAgQKAuBARd6uIYalJErQIeLSkmBQImTpwYqdNK0yf9qD+FNQrdt6Zjn3nmmVi9enVOKCKFIFIQZtiwYUVLrJVDvQRdnn766UyoIt9zww03xLRp00qGf1566aWM3alTp/Kucy6DLinANHny5Lwde1I4J3VN6dmzZ9EzTV1dUueWV155JWdc6mSzZMmSGDp0aEuubt65KWQ0ZcqUePfdd7M+L/cupklp/+k7cfjw4aw1evfuHRs3biw7LFPzzVmwzQsIurT5I7ZBAgQIECBAgAABAgQIECBAgAABAgQIECBAgAABAgQIECBAgAABAgQIECBAgEDbFBB0aTvnWijgUasdpkBBCiUMGjSo4JJ79uyJu+66K06cOJE1Js155JFHSgYyzk5atGhR/N3f/V3Oe1JHmLvvvrvoltpS0KVQ0CIBXHvttXHfffeVfbzPPfdcrFixIm9XlXMZdFm7dm1s3rw5p87LLrss06Gn3K4oKUSVOqDk6/hTbrefsrGaDFy/fn1s2rQpZ+qYMWMy4a1STwoZpZBO82425dzlUmv7nEAxAUEX94MAAQIECBAgQIAAAQIECBAgQIAAAQIECBAgQIAAAQIECBAgQIAAAQIECBAgQKAhBQRdGvLY8hZdD0GXbdu2xdKlS3N+1F8qSNF8Q2+++WbMmjUrpwPJ5ZdfHmvWrCl6aG0p6LJ9+/ZMt5LmIYmPfvSjkQIYpTqhNIdatmxZPP/88zl+pc6nWtNC3Uyq7cJy4MCBmDp1aqZLStOnkg4rlX7jd+/eHTNmzIjUVabp07dv30ynnVJBndRJJ51j83pTmGv48OGVlmM8gbIFBF3KpjKQAAECBAgQIECAAAECBAgQIECAAAECBAgQIECAAAECBAgQIECAAAECBAgQIECgngQEXerpNFpWSz0EXV544YVIYYrmwYxSQYrmO0+BhilTpsTRo0ezPurXr1984xvfKApVbSij+aL59tKhQ4eYOXNmjBo1quLDmjBhQuzfvz9rXo8ePTJhiT59+uRdL19IIg289dZbY/z48RXXUMim1PlUa7ply5ZM15bmz4gRI2L+/PkV158mPP300xmzWq5ZrJDUSeb222+Pn//851nDygnXpI48EydOjIMHD2bNLTckUxWQSQT+RUDQxVUgQIAAAQIECBAgQIAAAQIECBAgQIAAAQIECBAgQIAAAQIECBAgQIAAAQIECBBoSAFBl4Y8trxF10PQZceOHXHfffdFCgc0fVLnitSZ5Hw81YYymtfW2kGXQiGJbt26xerVq+PSSy+tmPN8B11SV5433ngjq84UEGlJN5NCXWIuvPDC2LBhQ8VdbspBfOKJJ+Kxxx7LGXrjjTfG5MmTCy6xc+fOmDt3bs73YcyYMTF9+vRyXm0MgaoFBF2qpjORAAECBAgQIECAAAECBLSClqwAACAASURBVAgQIECAAAECBAgQIECAAAECBAgQIECAAAECBAgQIECgNQUEXVpTv7bvLhRi6Nq1a6QOEi19LrjggkyI5ZJLLim4VKFOLCncMHv27Pjc5z7X0jJKzm8rQZc9e/bEXXfdFSdOnMja8+WXXx5r1qwp6ZBvwPkMuqRAyqRJk+K9997LKqUWgZQ5c+ZEClU1fdIde/jhh2PIkCFV2RSbtG/fvpg2bVocP348a1j6LmzcuDHSu/M969evj02bNuXUmTr1DBs2rOZ1WpBAUwFBF/eBAAECBAgQIECAAAECBAgQIECAAAECBAgQIECAAAECBAgQIECAAAECBAgQIECgIQUEXRry2PIWXauAR0tFFixYEC+//HLeZdKP+7/yla9E7969W/qagvNr5dDaHV22bdsWS5cujTNnzmTtdfTo0XH33XdX5Xc+gy6F3jV06NB48MEHq6r/7KTNmzfH2rVrc9aYOnVqjB07tkVrF5qcrztNp06dMuGawYMH50xLXY0mTpwYb7/9dtZnKXS2bt266N69+zmp06IEzgoIurgLBAgQIECAAAECBAgQIECAAAECBAgQIECAAAECBAgQIECAAAECBAgQIECAAAECDSkg6NKQx5a36FoFPFoqsnfv3rjzzjtzul80Xbdnz55xzTXXxH/4D/8hBg0aVLAjRjW11MqhtYMuhcIct912W4wbN64amjifQZd8fqnom266KdPppSVP6uaSugulMEnTJ4VcUtjlXDxbtmyJVatW5Sx94403xuTJk3P+XqgjT6Hx56Jma7ZvAUGX9n3+dk+AAAECBAgQIECAAAECBAgQIECAAAECBAgQIECAAAECBAgQIECAAAECBAgQaFgBQZeGPbqcwmsV8KiFyKuvvhpf/epX4+TJk2Utd8EFF8Tv/M7vxM033xxXXHFFWXMKDaqVQ2sHXTZs2BBPPfVU1jY7dOgQM2fOjFGjRlVldD6DLuey68ru3bvjT//0T+PUqVNZDsOHD48lS5ZUZVNq0oEDB2LKlClx9OjRrKGXXHJJbNy4MSes9cQTT8Rjjz2WNbZYB5hS7/c5gUoFBF0qFTOeAAECBAgQIECAAAECBAgQIECAAAECBAgQIECAAAECBAgQIECAAAECBAgQIECgLgQEXeriGGpSRK0CHjUpJiLTPeT++++PQ4cOVbRkCgP8+3//7zNdP3r37l3R3DS4Vg71GHTp2LFjLFq0KFKgo5rnfAZdzkVQ5+yeC4VOzmXQJb17wYIF8fLLL2fRFwqvzJgxI958882ssQMGDIg1a9bUtINRNffAnPYhIOjSPs7ZLgkQIECAAAECBAgQIECAAAECBAgQIECAAAECBAgQIECAAAECBAgQIECAAAECbU5A0KXtHGmtAh61FDl9+nR85zvfiXXr1sWxY8cqXvqqq66KuXPnRs+ePcueWyuHegy6pFDF8uXLY9CgQWV7NB0o6FIV24eTtm/fnukYc+bMmayFbrzxxpg8efKHf9u3b19MmzYtjh8/njXu1ltvjfHjx7esCLMJlCkg6FImlGEECBAgQIAAAQIECBAgQIAAAQIECBAgQIAAAQIECBAgQIAAAQIECBAgQIAAAQL1JSDoUl/n0ZJqahXwaEkNxea+/vrr8fjjj8ePfvSjOHnyZNmv6dy5c8yZMyeuueaasubUykHQ5V+5qzE9lx1dCgVJznVHlyNHjmQ6Db333ntZd/GSSy6JjRs3ftipZcuWLbFq1aqsMekeP/LII3HFFVeUdY8NItBSAUGXlgqaT4AAAQIECBAgQIAAAQIECBAgQIAAAQIECBAgQIAAAQIECBAgQIAAAQIECBAg0CoCgi6twn5OXlpNGOGcFFLGoikwkLpjpG4vP/nJT+LEiRNFZ3Xo0CGmT58ehe5r08m1cqjHoEtymD17dnz+858vQzl3yPns6LJ58+ZYu3ZtVhGp/pkzZ8aoUaOqqv/spFqdcTVFpI46W7duzZraPMSSglk7duzIGjNgwIBYs2bNh2GYat5tDoFKBARdKtEylgABAgQIECBAgAABAgQIECBAgAABAgQIECBAgAABAgQIECBAgAABAgQIECBAoG4EBF3q5ihaXEhr/vi/pcWn4MsTTzwR3/72t+P48eN5l+vWrVumS0b//v2Lvq5WDq0ddElhitQB5MyZMx/uNwVFZsyYEaNHj66K/HwGXfL5paJvueWWmDBhQlX1n5300ksvxcKFC7Ns0mfJ5e67727R2qUm79y5M+bOnRunT5/OGnrrrbfG+PHjI93liRMnxuHDh7M+v+2222LcuHGllvc5gZoJCLrUjNJCBAgQIECAAAECBAgQIECAAAECBAgQIECAAAECBAgQIECAAAECBAgQIECAAAEC51NA0OV8ap/bd9Uq4HFuqyy+egoPPPnkk/H444/nhBjSzDFjxmQ6uxR7auXQ2kGXQmGOsWPHxtSpU6s6pvMZdCn0rt/+7d+OBx54oKr6z05KoajHHnssZ43zESY5duxYTJkyJd59992s95/t2PK9730vJ4TTpUuXWLlyZQwcOLBF+zaZQCUCgi6VaBlLgAABAgQIECBAgAABAgQIECBAgAABAgQIECBAgAABAgQIECBAgAABAgQIECBQNwKCLnVzFC0upFYBjxYXUoMFnn322UwwoGk3k7Rs7969Y+PGjdG9e/eCb6mVQ6GgS7UdVVIXk/3792fV3aNHj1i3bl306dMnZz979uyJu+66K06cOJH12eDBgzOdXqp5zmfQ5dChQzF58uR4//33s0ot5wxL7W3OnDmxY8eOrGEdO3aMRYsWxfDhw0tNb/Hn69evj02bNmWt07lz58y5pKDW9u3ba3ZmLS7WAu1WQNCl3R69jRMgQIAAAQIECBAgQIAAAQIECBAgQIAAAQIECBAgQIAAAQIECBAgQIAAAQIEGltA0KWxz69p9bUKeFQrsnfv3kgBlVOnTn24RKdOnTJdWPr371/Rsqmzy8SJE+Ptt9/OmtetW7dYvXp1XHrppQXXq5VDvqBLeulNN90UkyZNqmg/aXClQZfUOSQZHDx4MOtdxcIxpYo6n0GXVEsKBb355ptZZaVAyuLFi2PYsGGlys37+YEDBzIdVY4ePZr1+YUXXhgbNmyInj17VrVuJZN2796d2dvJkyezpt18883xt3/7tzlnljrwpE48HgLnU0DQ5XxqexcBAgQIECBAgAABAgQIECBAgAABAgQIECBAgAABAgQIECBAgAABAgQIECBAgEDNBARdakbZ6gvVKuBR7UYKBUNuu+22GDduXMXL5uvakYIzy5cvj0GDBhVcr1YOu3btilmzZkUK3TR9Ro4cGXPnzq1oP2mNP/mTP4l33nkna16p0EoKhDTvDpIWuPPOO+OGG26oqIY0uNCeSoV3qjXdvHlzrF27NqfOESNGxPz58yuuP014+umnM11wmj8tWbPSQtJ53n777fHzn/88a+oFF1wQv/71r7PuTDnhrErfbzyBcgQEXcpRMoYAAQIECBAgQIAAAQIECBAgQIAAAQIECBAgQIAAAQIECBAgQIAAAQIECBAgQKDuBARd6u5Iqi6o2jBC1S9sNnHHjh1x33335QRDBg8eHI888kjFr8kXdOnSpUusXLkyBg4cWHC9Wjns2bMn7rrrrjhx4kTWuy655JLYuHFjpM4k5T6vvvpq3H///Tk2pYIuhUz79OmT6V7SvXv3ckvIjJs3b1788Ic/zJlzroIu+/fvj9TNJHWnafp07tw5li5dGkOGDKmo/iNHjsTkyZPjV7/6Vda8Dh06ZMJH1157bUXrtWTwE088EY899ljJJa688sp4+OGHS44zgECtBQRdai1qPQIECBAgQIAAAQIECBAgQIAAAQIECBAgQIAAAQIECBAgQIAAAQIECBAgQIAAgfMiIOhyXpjPy0tqFfCottgUQpg0aVK89957WUukLixLliyJoUOHlr10CkZ8+ctfjkOHDmXNufDCCzMBj549exZcq1BAJb3/wQcfrKiGiRMnxsGDB7PmpIBL6rQybNiwstZKe0ndP95+++2c8aWCLmnuHXfcEfv27cuZmzq6pM4u5T7PPfdcrFixIs6cOZMz5VwFXdKL0jufffbZnHdedtllsWrVqrLDOqmLSgrqvPbaazlrffKTn8ysVUn4qFy3QuPSmUybNi2OHz9edKlqu++0tD7zCQi6uAMECBAgQIAAAQIECBAgQIAAAQIECBAgQIAAAQIECBAgQIAAAQIECBAgQIAAAQINKSDo0pDHlrfo1g66pKIKhRouuOCCTFeX/v37lwRPgYbVq1fHli1bcsYOHz48E5op9hw4cCCmTJkSR48ezRrWq1evTCeWYiGZ5uumQMv27dtzXlduSCOFZGbMmBHvvPNO3pJLBV3SpBdeeCGWLVuWN6DyhS98IROiKRXw2Lp1a+ZsTp06lbeOcxl0SeeRurqkIFTz54orroiHHnqoZNgl3YnUFeXFF1/MWSPt/YEHHoirr7665N2q9YBZs2bFG2+8UXDZ1HFn7dq10a9fv1q/2noESgoIupQkMoAAAQIECBAgQIAAAQIECBAgQIAAAQIECBAgQIAAAQIECBAgQIAAAQIECBAgQKAeBQRd6vFUqqupUNCla9eu0bdv3+oWLTArBVfuu+++uOSSS7JGFAs1pM4ut956a3zxi1+Mzp075105BUJSaOH//t//m/N5hw4dYu7cuXHttdeW3EvqxFKoC0rqwlEqGHL2BTt37sy8MwUtmj+f+MQnMp1dLr744pzPUqgjhWqef/75guGSNKmcoEt6dwpU7Nq1K+++Bw4cGPPnz88bItq7d28mIPL6668XNTuXQZf04hRQSYGWfN1kunXrFv/5P//n+L3f+728NaY9fO1rX4u33nor7+eVdrYpeXkqGJDCWKmTTKGnnGBWBa8zlEBFAoIuFXEZTIAAAQIECBAgQIAAAQIECBAgQIAAAQIECBAgQIAAAQIECBAgQIAAAQIECBAgUC8Cgi71chItr6NQ0KXlK+eukEIry5cvj0GDBuV8+Nxzz2W6h+QLNaTBKbDSp0+fGDJkSCYkcvLkyfjHf/zHSIGGY8eOFSz3M5/5TCxcuLCs7RTqLJMmp9ovuuiizDopmJM6gfz5n/953nVLhUzSpNS1I+0nPcePH49Dhw4VDbc0fVE5QZc0fv/+/XHHHXfE+++/X3D/Z/eVQkTJ9Je//GXZdZzroEsqOnU22bx5c8H6U90DBgyIT3/605kgVAr2/OQnP8mYFnrK7QhT1qWpYlCh7kFn7/nMmTNj1KhRVaxsCoGWCwi6tNzQCgQIECBAgAABAgQIECBAgAABAgQIECBAgAABAgQIECBAgAABAgQIECBAgAABAq0gIOjSCujn6JX1EnRJ23vmmWdi9erVBcMulRKk7ikpvJJCJeU8KSAxY8aMOHHiRMnhpbpuVLJWoZelcE+vXr3ivffeyxpSbtAlTfrRj36U6S6TQizVPingk8IyzQNF5yPokmouFXapZF+tHXI5W+uCBQvi5Zdfzim9krOtZN/GEihXQNClXCnjCBAgQIAAAQIECBAgQIAAAQIECBAgQIAAAQIECBAgQIAAAQIECBAgQIAAAQIE6kpA0KWujqNFxdRT0CVt5Pvf/34sXry4aEeOcjb82c9+NubNm5fp8lHJU26oolTQJb3z1Vdfja997WtlBWea15hCLhMmTIgdO3Zk/tf0qTQMkcIu999/f1Wmn/rUp+KBBx6I6dOnx8GDB7PqOF9Bl/TSrVu3ZkJLp06dquQ4PxybPMeMGZPpcNOxY8eq1qjlpO3bt8eSJUtyQl0jRoyI+fPn1/JV1iJQkYCgS0VcBhMgQIAAAQIECBAgQIAAAQIECBAgQIAAAQIECBAgQIAAAQIECBAgQIAAAQIECNSLgKBLvZxEy+uot6BL2lHqPpICJ88991zFwYY+ffpkAi5XXnllVTinT5+O5cuXxwsvvFB0fjlBl7TA3r174957741333237HoGDhwYCxcujIsvvjhTSwp5NH0qDbqkuUeOHMkEiF577bWy6ujUqVOMHz8+br755kwwJIVu9u/fnzX3fAZdzu4hhUPSHs6cOVPWPtKgAQMGxD333BODBg0qe865HpjOY+LEiXH48OEPX5XCOHPmzImRI0ee69dbn0BBAUEXl4MAAQIECBAgQIAAAQIECBAgQIAAAQIECBAgQIAAAQIECBAgQIAAAQIECBAgQKAhBQRdGvLYGq7oFDr5wQ9+EJs3b4433ngj05GkecAhBTJSuOV3f/d3IwUv+vXrV5N9pgDQypUrI/23aReRFPr46Ec/Gn/8x3+c6RBS7vP666/H448/Hj/+8Y8zHV6a7iOt+ZGPfCR+53d+J7Nu//79y1224nEpeJPq+N73vpfjmbrfpHf/wR/8QVx//fUVd8OpuJgqJxw7dixefPHFeOaZZzJBohSMavo0vRPjxo2L3r17V/mmczdt586dMXfu3Eh3/OzTq1ev2LhxY/Ts2fPcvdjKBEoICLq4IgQIECBAgAABAgQIECBAgAABAgQIECBAgAABAgQIECBAgAABAgQIECBAgAABAg0pIOjSkMemaAIE6kRgxYoV8eyzz2ZVM2LEiJg/f36dVKiM9iog6NJeT96+CRAgQIAAAQIECBAgQIAAAQIECBAgQIAAAQIECBAgQIAAAQIECBAgQIAAAQINLiDo0uAHqHwCBFpN4MiRIzFp0qR47733PqyhQ4cOMW/evLjmmmtarS4vJpAEBF3cAwIECBAgQIAAAQIECBAgQIAAAQIECBAgQIAAAQIECBAgQIAAAQIECBAgQIAAgYYUEHRpyGNTNAECdSCwffv2WLJkSZw5c+bDai688MLYsGFD9OzZsw4qVEJ7FhB0ac+nb+8ECBAgQIAAAQIECBAgQIAAAQIECBAgQIAAAQIECBAgQIAAAQIECBAgQIAAgQYWEHRp4MNTOgECrSowa9aseOONN7JqGD16dNx9992tWpeXE0gCgi7uAQECBAgQIECAAAECBAgQIECAAAECBAgQIECAAAECBAgQIECAAAECBAgQIECAQEMKCLo05LEpmgCBVhZ49dVX4/7774/Tp09/WEnHjh1j8eLFMWzYsFauzusJCLq4AwQIECBAgAABAgQIECBAgAABAgQIECBAgAABAgQIECBAgAABAgQIECBAgAABAg0qIOjSoAenbAIEWk1g//79cccdd8T777+fVcOAAQNizZo1kQIvHgKtLaCjS2ufgPcTIECAAAECBAgQIECAAAECBAgQIECAAAECBAgQIECAAAECBAgQIECAAAECBAhUJSDoUhWbSQQItEOBkydPxrPPPhsbNmyIDz74IEugQ4cOMXfu3Lj22mvboYwt16OAoEs9noqaCBAgQIAAAQIECBAgQIAAAQIECBAgQIAAAQIECBAgQIAAAQIECBAgQIAAAQIESgoIupQkMoAAgXYq8L//9/+OpUuXxunTp+PMmTOZ/xZ6hg0bFosXL9bNpZ3elXrctqBLPZ6KmggQIECAAAECBAgQIECAAAECBAgQIECAAAECBAgQIECAAAECBAgQIECAAAECBEoKCLqUJDKAAIF2KvDCCy/EsmXLMiGXYs8FF1wQjz76aPTr16+dStl2PQoIutTjqaiJAAECBAgQIECAAAECBAgQIECAAAECBAgQIECAAAECBAgQIECAAAECBAgQIECgpICgS0kiAwgQaKcC5QRdunXrFn/xF38RQ4YMaadKtl2vAoIu9Xoy6iJAgAABAgQIECBAgAABAgQIECBAgAABAgQIECBAgAABAgQIECBAgAABAgQIECgqIOjighAgQCC/QKmgS58+feLBBx+M/v37IyRQdwKCLnV3JAoiQIAAAQIECBAgQIAAAQIECBAgQIAAAQIECBAgQIAAAQIECBAgQIAAAQIECBAoR0DQpRwlYwgQaI8CP/rRjzJBlgMHDsTp06czBB07doxLL700vvzlL8eIESMy/99DoB4FBF3q8VTURIAAAQIECBAgQIAAAQIECBAgQIAAAQIECBAgQIAAAQIECBAgQIAAAQIECBAgUFJA0KUkkQEECBAgQKDhBARdGu7IFEyAAAECBAgQIECAAAECBAgQIECAAAECBAgQIECAAAECBAgQIECAAAECBAgQIJAEBF3cAwIECBAg0PYEBF3a3pnaEQECBAgQIECAAAECBAgQIECAAAECBAgQIECAAAECBAgQIECAAAECBAgQIECgXQgIurSLY7ZJAgQIEGhnAoIu7ezAbZcAAQIECBAgQIAAAQIECBAgQIAAAQIECBAgQIAAAQIECBAgQIAAAQIECBAg0FYEBF3ayknaBwECBAgQ+FcBQRe3gQABAgQIECBAgAABAgQIECBAgAABAgQIECBAgAABAgQIECBAgAABAgQIECBAoCEFBF0a8tgUTYAAAQIEigoIurggBAgQIECAAAECBAgQIECAAAECBAgQIECAAAECBAgQIECAAAECBAgQIECAAAECDSkg6NKQx6ZoAgQIECBQVEDQxQUhQIAAAQIECBAgQIAAAQIECBAgQIAAAQIECBAgQIAAAQIECBAgQIAAAQIECBBoSAFBl4Y8NkUTIECAAIGiAoIuLggBAgQIECBAgAABAgQIECBAgAABAgQIECBAgAABAgQIECBAgAABAgQIECBAgEBDCgi6NOSxKZoAAQIECBQVEHRxQQgQIECAAAECBAgQIECAAAECBAgQIECAAAECBAgQIECAAAECBAgQIECAAAECBBpSQNClIY9N0QQIECBAoKiAoIsLQoAAAQIECBAgQIAAAQIECBAgQIAAAQIECBAgQIAAAQIECBAgQIAAAQIECBAg0JACgi4NeWyKJkCAAAECRQUEXVwQAgQIECBAgAABAgQIECBAgAABAgQIECBAgAABAgQIECBAgAABAgQIECBAgACBhhQQdGnIY1M0AQIECBAoKiDo4oIQIECAAAECBAgQIECAAAECBAgQIECAAAECBAgQIECAAAECBAgQIECAAAECBAg0pICgS0Mem6IJECBAgEBRAUEXF4QAAQIECBAgQIAAAQIECBAgQIAAAQIECBAgQIAAAQIECBAgQIAAAQIECBAgQKAhBQRdGvLYFE2AAAECBIoKCLq4IAQIECBAgAABAgQIECBAgAABAgQIECBAgAABAgQIECBAgAABAgQIECBAgAABAg0pIOjSkMemaAIECBAgUFRA0MUFIUCAAAECBAgQIECAAAECBAgQIECAAAECBAgQIECAAAECBAgQIECAAAECBAgQaEgBQZeGPDZF15HAP/3TP8Xdd98dp06dyqpq+PDhsWTJkjqqVCn1IrBr166YPXt2nDx5Mqekq666KhYuXBgdO3asl3LV0aACgi4NenDKJkCAAAECBAgQIECAAAECBAgQIECAAAECBAgQIECAAAECBAgQIECAAAECBAi0d4H2GnSZM2dO9O7dO+655572fgXsv4UCgi4tBKyT6UeOHIn/9//+X/Tq1SsuueSSc1bVsWPHYvr06fHWW2/lvOOyyy6LVatWRffu3c/Z+y3cfgQEXdrPWdspAQIECBAgQIAAAQIECBAgQIAAAQIECBAgQIAAAQIECBAgQIAAAQIECBAgQKBNCbTHoEvTPaeuCV/84hdjwoQJDX+uhQIX52JjPXr0iHXr1kWfPn3OxfINtaagS0MdV06xp0+fjvnz58cPf/jDDz9LYZeVK1dGv379ar659evXx6ZNm3LWFXKpOXW7X1DQpd1fAQAECBAgQIAAAQIECBAgQIAAAQIECBAgQIAAAQIECBAgQIAAAQIECBAgQIAAgcYUaG9Bly996Utx4MCBnMO65ZZbGj7sIujSOt9BQZfWca/VW//mb/4mNm7cmLPcpz71qXj00Udr9ZrMOrt27YrZs2fHyZMns9a94IILMu86F8Gamm7AYg0lIOjSUMelWAIECBAgQIAAAQIECBAgQIAAAQIECBAgQIAAAQIECBAgQIAAAQIECBAgQIAAgbMC7S3oUmi/yaPRwy6CLq3zvRZ0aR33Wr11zpw5sWPHjpzlat216NixYzF9+vR46623st7VuXPnWLx4cQwdOrRWW7IOgYyAoIuLQIAAAQIECBAgQIAAAQIECBAgQIAAAQIECBAgQIAAAQIECBAgQIAAAQIECBAg0JAC7S3oMm7cuDh06FDBs2rksIugS+t8BQVdWse9Vm+9//774wc/+EHOcqnLyvr16+NjH/tYTV6V1tq0aVPWWh06dMiEX4oF8Grycou0SwFBl3Z57DZNgAABAgQIECBAgAABAgQIECBAgAABAgQIECBAgAABAgQIECBAgAABAgQIEGh8gfYWdHnppZfigQceKHpwjRp2KRS46Nq1a/Tt27eml/XjH/94pE4YPXv2rOm6jbiYoEsjntq/1vziiy/GQw89FGfOnMnayGc+85lYuHBhTTa3a9eumD17dpw8efLD9VLIZdq0afGFL3yhJu+wCIHmAoIu7gQBAgQIECBAgAABAgQIECBAgAABAgQIECBAgAABAgQIECBAgAABAgQIECBAgEBDCrS3oEs6pG984xvx5JNPFj2vRgy7CFy0zleQe+u41/Kt6d+Ev/7rv47Tp09HCqBceeWVsWjRoujevXuLX3Ps2LFM15a33nora62xY8fG1KlTW7y+BQgUEhB0cTcIECBAgAABAgQIECBAgAABAgQIECBAgAABAgQIECBAgAABAgQIECBAgAABAgQaUqA9Bl3SQbXFsIvARet8Bbm3jnujvPUHP/hBrFu3Ln75y1/Gr3/960yY5qqrrsp0i+nYsWOjbEOdDSgg6NKAh6ZkAgQIECBAgAABAgQIECBAgAABAgQIECBAgAABAgQIECBAgAABAgQIECBAgACBiPYadEln39bCLgIXrfON5t467t5KgEBxAUEXs8FQmAAAIABJREFUN4QAAQIECBAgQIAAAQIECBAgQIAAAQIECBAgQIAAAQIECBAgQIAAAQIECBAgQKAhBdpz0CUdWFsKuwhctM5XkHvruHsrAQLFBQRd3BACBAgQIECAAAECBAgQIECAAAECBAgQIECAAAECBAgQIECAAAECBAgQIECAAIGGFGjvQZd0aG0l7CJw0TpfQe6t4+6tBAgUFxB0cUMIECBAgAABAgQIECBAgAABAgQIECBAgAABAgQIECBAgAABAgQIECBAgAABAgQaUkDQ5TfH1hbCLgIXrfMV5N467t5KgEBxAUEXN4QAAQIECBAgQIAAAQIECBAgQIAAAQIECBAgQIAAAQIECBAgQIAAAQIECBAgQKAhBQRd/vXYGj3s0lqBi1mzZsUbb7yRdf87deoUDz/8cAwePLiq78XixYtj+/btWXM7dOgQc+bMiZEjR5a15smTJ+P73/9+/NVf/VX89Kc/jRMnTsSZM2c+nJvW69KlS3zyk5+MP/qjP4p/9+/+XXTu3LmstZsOaon7hAkTYv/+/Vnv7NevXyZ4VenzwgsvxLJly7L2mNa46aabYtKkSZUulxm/e/fu+Ju/+Zv4+7//+/j1r38dp0+fzjnnvn37xnXXXRf/8T/+x+jZs2dV7yk26fXXX4/NmzfHq6++mlNDOsNu3brFb/3Wb2XOMP23Y8eOFdVwLtxSAUeOHIn//t//e7z44ovx7rvvxqlTp7LqSnftkksuic997nNx4403Rvfu3Suq++zgAwcOxJQpU+Lo0aNZ85ufezq7H/zgB/HNb34z831I34+mT6onfRfGjx8fv/3bv12xY1XFm3ROBQRdzimvxQkQIECAAAECBAgQIECAAAECBAgQIECAAAECBAgQIECAAAECBAgQIECAAAECBM6VgKBLtmwjh11aErhoyf0qFBRIP96fPHlyxUsfO3YsJk6cGAcPHsyae+GFF8aGDRtKhilSwODRRx+N//W//ldOMKNYMSmc84d/+Ifx5S9/uaLAS0vc6zHokgIR3/nOd2LdunWRzqKS59Of/nTce++9cfHFF1cyLe/Y7373u7F06dKKaujatWsk07Fjx5Yd1Kh10OWdd96JP//zP49//ud/LtsgBXZSSOeee+6p2K6coMv/+B//IzZu3BgffPBBWTX16NEjvva1r8XQoUPLGm9QfQoIutTnuaiKAAECBAgQIECAAAECBAgQIECAAAECBAgQIECAAAECBAgQIECAAAECBAgQIECghICgSy5Qo4ZdWhK4aMkXJQVLUjDl8OHDWcukbhXpx/WVdtjYsWNH3HfffTkhldGjR8fdd99dtNStW7fGihUrcrpnVLK/VHfqjNK7d++yprXEvd6CLnv37s2ELVJ4otondQZJnXeuueaaqpZI9ymFZSoJijR/0YABA+Iv/uIvyjrDWgVdUkDo61//ejz11FM5XXXKhUhhqxS0SiGxcp9iQZcvfelLcf/998c//MM/lLvch+NS+CZ9366//vqK55pQHwKCLvVxDqogQIAAAQIECBAgQIAAAQIECBAgQIAAAQIECBAgQIAAAQIECBAgQIAAAQIECBCoUEDQJT9YI4ZdWhK4qPDa5AxfsGBBvPzyy1l/T4GHRx55JK644oqKlk9BlWeffTZrTgrLLF68OIYNG5Z3rRQyWLNmTTzzzDMVvavQ4AsuuCDTFaZfv34l12uJez0FXV599dVMF48TJ06U3HOpASkkMX369Cj070uh+fv374+77rorJzRV6n35Pu/Vq1esXLmy5BnWIuiS7t/8+fPjhz/8YTWl5sy57rrrYtasWWWFxAoFXVJXm+9///vxi1/8ouqa0nc4fe90dqmasFUnCrq0Kr+XEyBAgAABAgQIECBAgAABAgQIECBAgAABAgQIECBAgAABAgQIECBAgAABAgQIVCsg6FJYrtHCLi0JXFR7f87OK9SF5dZbb43x48eXvfyxY8diypQp8e6772bN6du3b6xbty66d++ed621a9fG5s2bC74nBVdSSObiiy/OjPnVr34VP/7xjzPvOXPmTN55n/zkJ2PVqlUlwwYtca+XoMuPfvSjmDt3bpw8eTKvRQo8pMDSlVdemfk8jXv99ddjz549BbvndOnSJRN0+tSnPlXW+ZcTcvnoRz8al156aQwZMiTz7t27d2fOstBz2WWXZc6w0L1J81oadEkhl3nz5sVrr71WsI7kl+r+9Kc/HcePH49//Md/jLTfNLfQk4IqU6dOLWlXKOiS3pnvPNO5XHTRRZl7nWo5ePBg0TrK/R6ULNSA8y4g6HLeyb2QAAECBAgQIECAAAECBAgQIECAAAECBAgQIECAAAECBAgQIECAAAECBAgQIECgFgKCLsUVGyns0pLARUvvUqGAyoABAzKdVtKP6st53nzzzUwni1OnTmUNv/HGG2Py5Ml5l9i1a1fMnj0774/6P/GJT2S6lPTv3z/v3CNHjsRXv/rVTGij+ZO6ksycOTNGjRpVtPSWuNdD0CWdXeq+8tZbb+Xss2vXrpnzGDlyZN4zTEGNJ598Mh5//PG8gaHhw4fHkiVLSh59sbBIOoff//3fjzvvvDN69uyZs1Y6w2XLlsVLL72U9z2f+cxnYuHChQVraGnQZf369bFp06a863/sYx+Le++9N28norTn7du3Z2pPgZN896+crjiFgi7N10tBr6985SvRu3fvnHft3Lkzc075QkPJPwV5rrnmmpLnaEB9CQi61Nd5qIYAAQIECBAgQIAAAQIECBAgQIAAAQIECBAgQIAAAQIECBAgQIAAAQIECBAgQKBMAUGX0lCNEnZpSeCitELpEStWrIhnn302a2DqKpG6eqRuIOU8+UIDpdZIQYw33ngjZ/mrrroqE3AoFbIpFrK4/PLLM0GdYk9L3Osh6LJly5ZM15PmT+qC8+ijj0a/fv1KHt1zzz0X6fybd8dJ3UNWrlwZAwcOLLpGobBJp06dMp1myglZPP/887F8+fKcGtL5L168OG/YJBXVkqDLT37yk5gxY0acOHEi7/1bsGBBpPtb7ElBnXvuuSfSWs2fHj16xOrVq4ueQamgS7du3eKBBx6IoUOHFq0jBZ5SmOgXv/hFzrgUdErn4GksAUGXxjov1RIgQIAAAQIECBAgQIAAAQIECBAgQIAAAQIECBAgQIAAAQIECBAgQIAAAQIECPyLgKBLeVehEcIuhQIX5e2w9KgUOkhBgkGDBuUdXKgby6233hrjx48v+YIUOJk4cWK8/fbbWWOLdYXZt29fTJs2LacjRp8+fWLDhg3RvXv3ku9NAwqFBVJIIAUNLr300oLrNHrQJQU10tk1fVI4JIUjrr766rL80qA5c+bEjh07csZPnTo1xo4dW3CdQt2AUieRcjqaNF34W9/6Vnzzm9/MedeIESNi/vz5eWtoSdCl0J7LDVmdLahYyOTaa6+N++67r6BfsaBLCtmkkE+pkMvZxV999dW4//77I30Xmz4XX3xxfP3rXy8ZGiv7shh4XgQEXc4Ls5cQIECAAAECBAgQIECAAAECBAgQIECAAAECBAgQIECAAAECBAgQIECAAAECBAjUWqBQ0KXW72kv691yyy2RunS0xtPaQZf04/jbb789fv7zn2dtv1hQpenA3bt3Z7pjnDx5Mmv+bbfdFuPGjctLum3btli6dGlOF48UrEgBi0qeFAjYvn171pQUtpg3b17RjiKNHHQ5dOhQTJ48Od5///2sfVcTbHjppZcyHXSad3Up1Q0kmS9ZsiRn3pAhQ+Lhhx+uKFyRAiN33HFHpABU0+fCCy/MBJ969uyZcyWqDboUuq/ldGHJdy937doVs2fPzrn/Kay1du3agl1dCgVd0t296667YsyYMWV/DZJfCpsdPHgwa07a07p16yIFyDyNIyDo0jhnpVICBAgQIECAAAECBAgQIECAAAECBAgQIECAAAECBAgQIECAAAECBAgQIECAAIEmAoIutb0O6cflzz77bG0XLXO11g66pDJTN43UVaPp06VLl1i5cmUMHDiw6E7yzS3VUWXv3r0Z71OnTmWt/fnPfz4GDx5cptxvhm3evDkTKGj6pPOcOXNmjBo1quBajRx0ScGGZ555Jn75y19m7S+dVSUBiTS5UHed4cOHZ4IshZ58XVFSR5kUPBo2bFhFZ5gGP/HEE/HYY49lzUvrpdBMCs80f6oNuqxYsSLvd73cDkb5NrZs2bJ4/vnncz4qtmahoEu5AbPmL8t3HqW6OVV8SCacFwFBl/PC7CUECBAgQIAAAQIECBAgQIAAAQIECBAgQIAAAQIECBAgQIAAAQIECBAgQIAAAQK1FhB0qbVoxNVXXx2LFi2q/cIlVqyHoMuePXsyXSROnDiRVW2xrixnB6ZuMD/72c+y5l155ZWZgML5ePIFHtp60KWWroUCF8WCLkeOHIlJkybFe++9l1VK3759Mx1EUjeTSp9834Ni51hN0CUFhKZMmRLvvvtuVnmlglml9lKoS8zll18ea9asyTu9GvdidaSwVwp9NX0EXUqdXH1+LuhSn+eiKgIECBAgQIAAAQIECBAgQIAAAQIECBAgQIAAAQIECBAgQIAAAQIECBAgQIAAgRICgi61vyKf+9zn4p577qn9wiVWLBR06dq1a6TgQEufCy64IO6777645JJLii41Y8aMePPNN7PGFPuhfhpYKCBz5513xg033NDS0suaL+hSFlPBQdUELnbt2hWzZs2K06dPZ607cuTImDt3blUF5etSk4Iu1113XQwaNChnzWqCLoXua6l7XmpDyWHixInx9ttvZw39yEc+kgn+XHTRRTlLVONerI4NGzbEU089lTVE0KXUydXn54Iu9XkuqiJAgAABAgQIECBAgAABAgQIECBAgAABAgQIECBAgAABAgQIECBAgAABAgQIECghsGzZsnj++ec51UigY8eO8e1vf7tGq1W2TKGgS7GOGpW9obzRW7ZsiVWrVmUN7tKlS6xcuTIGDhyYd5HUQSJ1kmj69OjRI/Pj/j59+pT34haOEnRpGWA1gYutW7fGI488EmfOnMl6+dSpU2Ps2LEtK6jM2dUEXQrNSTWn2lvyLF++PJJL0yf9u5K6RKXvcvOnGvdi9Qm6tOT06muuoEt9nYdqCBAgQIAAAQIECBAgQIAAAQIECBAgQIAAAQIECBAgQIAAAQIECBAgQIAAAQIEKhD4xje+EX/1V3+V82PzCpYw9F8EbrnllpgwYUKreNRL0GX//v2ZH/unzhpNn9tuuy3GjRuX1yZfF5gRI0bE/Pnzq7Y8cuRIbN++PRPk+ulPfxoffPBBTueQUounTiAzZ86MUaNGFRzaEvd0V5JX06dfv36RvpOVPtUENoq94+TJk/F//s//ie985zuZ/ybPU6dOVVpWJpyxZMmSvPPyhSqS+bx58+Kaa66p+F3VTKjGrVDdpe5KOfXlC30lk/QdGT16dM4Sgi7lqLbPMYIu7fPc7ZoAAQIECBAgQIAAAQIECBAgQIAAAQIECBAgQIAAAQIECBAgQIAAAQIECBAgQKCdCKTgwZNPPll0t60ZckmFtSRwUetjnDNnTuzYsSNr2csvvzzWrFmT86p9+/bFtGnT4vjx4x9+ln7Yn9YYOXJkxaW98sor8eijj+YESCpeKCLaY9DlnXfeidTpaefOnRUHg/IZFwu65Ote0qlTp0h/HzRoUDVHVvGcaoIulXZdqaSobdu2xdKlS3OChzfddFNMmjQpZylBl0p029dYQZf2dd52S4AAAQIECBAgQIAAAQIECBAgQIAAAQIECBAgQIAAAQIECBAgQIAAAQIECBAg0I4EGiHkko6jnoIuqZNK6uJx5syZD29Kly5dYuXKlTFw4MCs27Nly5ZYtWpV1t969eoVGzdujJ49e5Z90w4ePJgJx/zsZz8re06pge0p6HL69OlYvXp1fPvb365pd6diQZd8gahGCLqcy7oLfY8FXUp9W33eXEDQxZ0gQIAAAQIECBAgQIAAAQIECBAgQIAAAQIECBAgQIAAAQIECBAgQIAAAQIECBAg0AYFGiXkkujrKehy5MiRmDhxYhw+fDjrVkydOjXGjh2b9bdZs2bFG2+8kfW31Mll7ty5Zd+oXbt2xVe+8pWsrjDFJqcwRfMnhXJS2KPp016CLseOHYs/+7M/i927d5dl3rFjx0y3m6ZPPr/0uaBLWaQfDhJ0qczL6MICgi5uBwECBAgQIECAAAECBAgQIECAAAECBAgQIECAAAECBAgQIECAAAECBAgQIECAAIE2JtBIIZdEX09Bl1TP4sWLI3V2afoMHjw4HnnkkQ//dODAgZgyZUocPXr0w7+lEMWiRYsyAYlynv3798cdd9wR77//ft7hF110UXzuc5+Lz3/+83H55ZdHWj/f88ILL8SyZcuyupm0h6BLCvfMmzcvXnvttbwuXbt2jc9+9rNx/fXXx7/9t/82unfvnndcvrNMAwVdyrnF/zpmx44dcd999+WErnR0qczR6AhBF7eAAAECBAgQIECAAAECBAgQIECAAAECBAgQIECAAAECBAgQIECAAAECBAgQIECAQBsSaLSQS6Kvt6DLzp07M11ZmnZJ6datW6xevTouvfTSzG3JFy7p27dvrFu3rmCgouk1S2unjjCpo0vz56Mf/Wh89atfjSuvvLKsm9legy5PP/10xrv5k7rejB8/Pm6++eaC4aCmc6oJuqxduzY2b96c9er03uXLl8egQYPKOreWDsp37mnNQsGS9Fmqb+vWreek7krrqca9mNmGDRviqaeeOid7a+lZmV+ZgKBLZV5GEyBAgAABAgQIECBAgAABAgQIECBAgAABAgQIECBAgAABAgQIECBAgAABAgQIEKhbgUYMuSTMegu6HDt2LNOt5d13380666lTp8bYsWMzf5szZ06kDhZNnzFjxsT06dPLuh/5wjRp4mWXXRarVq0qKyxz9kXtMehS6Iw6d+6c6cgzdOjQss4hDaomcJEvVFFpR5+yCywwsNJgSVomX92p+8/s2bMznYNa8jzxxBPx2GOP5SzR9HvT9MNq3IvVJ+jSktOrr7mCLvV1HqohQIAAAQIECBAgQIAAAQIECBAgQIAAAQIECBAgQIAAAQIECBAgQIAAAQIECBAgUJVAo4Zc0mbrLeiSalq/fn1s2rQp6ywGDx4cjzzySBw5ciQmTpwYhw8f/vDz1M3j4YcfjjSmnCeFMbZv3541NAUlHnjggbj66qvLWeLDMe0x6PLSSy/FwoUL48yZM1lW119/fcycObMiv2oCF4XMZ8yYEaNHj67o/dUOriboUmjOLbfcEhMmTKi2lMy8fHc6hWjmzZsX11xzTc7a1bgXK1DQpUXHV1eTBV3q6jj+P3v3HqRled4P/BJQEPEAcohiNCrVGuOIh06jY9oUBw2Oaa1gUmzUKFpRIApaUUTaIEhiFSGIiihibGMmakpSqgLVpqPG6TSeyojRNKhYNIIBVFAQFn5zv/2t7LvvYZ/33VWf3f3c/2Sy+zz3c92f617/4juXYggQIECAAAECBAgQIECAAAECBAgQIECAAAECBAgQIECAAAECBAgQIECAAAECBAjULtCeQy7ptHkMuqxcuTJSaGHbtm0fN6R79+5x++23x6uvvloSsvj85z8fd9xxR6SwSpaVgjJvvfVW0aO9e/eOBQsW1DTNJW2Ql6BLv379YuHChZkNGg9fT2Cj3J2vd6JKPYGLl19+OSZMmBDbt28v6mEKuVx++eVZrkCrn6nHLd3r73znO9HQ0FD0/cYQV71FJYd0p99+++2iLRr/Zvbbb7+Sretxr1afoEu93cvfe4Iu+euJiggQIECAAAECBAgQIECAAAECBAgQIECAAAECBAgQIECAAAECBAgQIECAAAECBAhkFmjvIZd00DwGXdI/3B89enS88cYbRb0YM2ZM/Pd//3fJNJazzz47zjnnnEx927BhQ1x44YWxadOmouf79+8fqZ+1rrwEXXr27Bnz58+PPn361HSEegIb1113XfzqV78q+k6aqjNr1qwYNGhQTd+vJ3CRpvqMGjUq3nvvvaJvDRgwoBBWyhp4avpy2jNNqVm7du3HP04TUdK9+tM//dOSM9Xjtnnz5kIgZf369UX79ejRI+bNmxfpDtazXnnllULwp3mA5qCDDioEwMqtetyr1SboUk/n8vmOoEs++6IqAgQIECBAgAABAgQIECBAgAABAgQIECBAgAABAgQIECBAgAABAgQIECBAgAABAi0KdISQSzpkHoMuqa77778/fvjDHxb14dBDDy0EEZoGHHbddde49dZb48ADD2yxZ+mBSv/Av96gy09+8pO45557ir6dAhLjx4+PoUOHVqypNe5XXXVVLF++vGjvWh0aX16yZEnMnj07duzYUbTfiBEjCmGScuuaa66J559/vuhX9QZdUphp7Nix8dFHHxXtN3jw4JgxY0ZFv3I1pIDLDTfcEEcffXSmu9D0oXSea6+9tmhKTOrjlVdeGUOGDCnZr56gS9okhYGSefNVS1ir+bu33HJLLF26tKY9BV1qviKd5gVBl07TagclQIAAAQIECBAgQIAAAQIECBAgQIAAAQIECBAgQIAAAQIECBAgQIAAAQIECBDoSAIdJeSSetKawMUn2dO33norLrnkktiyZcvHn0lBhjTtpek67LDDCkGNrKvSRJd6JqKsWbMmLr300pLpMJ900CWFOZ544omiI2f5ZnOjZJkmgbz88sslfNWCLuUmutT7/cmTJ8dzzz1X8v2Wgi7p/CkI0zyg09J7le5JubBI9+7d4/bbb4/99tuv5LV6gy4vvPBCTJo0qeQe9+rVqzDVpdaJPK+++mpcdtllsXXr1qIaU/Ap/V0cfPDBZY8s6JL1vxid7zlBl87XcycmQIAAAQIECBAgQIAAAQIECBAgQIAAAQIECBAgQIAAAQIECBAgQIAAAQIECBBo5wIdKeSSWpHXoEuqLYUwXnrppao3ZsyYMXH66afXdKsuuOCCSEGa5uuiiy6KM888M9NemzdvjvTtN998s+T5FPpI4YNTTz214l6tcV+0aFEhFNF8HXHEETFz5sxM9aeHHn744cI0nOZhkfS7akGXSn8Dhx9+eOH7KZCUZaUzpLOUW0cddVTceOONFbdJ/qlf77zzTtEzyX7cuHExbNiwLCUUnknTcVL4ZNu2bUXvVPOsN+hS7V4fc8wxMW3atMx+1e7gSSedVJhQU2kJumS+Hp3uQUGXTtdyByZAgAABAgQIECBAgAABAgQIECBAgAABAgQIECBAgAABAgQIECBAgAABAgQIEGjPAh0t5JJ60ZrAxSfdy8WLF8fcuXMrfqZHjx6FwEf//v1rKmXOnDmFkEfz1a1bt0jTUlLIotpK4Zvvfve78e6771Z8rFpQpLXuq1atirFjx5ZM8agl5HH//ffHfffdVzbkkuqrVn+lqSTpvTPOOCMuvvjiqn4bN24sBDrSPpVW6mn6e6u2KoVNUh9Tf4499tgW70W6/xMnTowPPvig6NkU1rn++usr7tGaoEuaoHPllVeWBGtSASeccEKkKTcthYVSyCWFc8oFwdIkmvR3M3DgwIrnF3Rp8Wp02gcEXTpt6x2cAAECBAgQIECAAAECBAgQIECAAAECBAgQIECAAAECBAgQIECAAAECBAgQIECgvQl0xJBL6kGloMtuu+0Wffv2bdM27bHHHoUpEwMGDMi0b6V/jN/48uDBg2PGjBmZ9mr60MqVKwsTV5pP8EjPpLDIKaecEqNHj44UpGm6VqxYUZiA8uqrr7b4zZYCH60NGFWadtO1a9c455xz4qyzzioJS2zfvj2ef/75+MEPfhBvv/121TNUC7qkfZLPG2+8UXaPAw88MKZMmVIStFi/fn3cfffd8Ytf/CIaGhqqfr9fv36xcOHCqoGPVEcKhTz33HMle1XrY3o49T7V8rOf/axs2Oe4444rhHEqrdYEXdKed911Vzz00ENlt99nn30KfmmiTLmVAkLp3pcLWqVzpxDUaaedVtVX0KXFP+FO+4CgS6dtvYMTIECAAAECBAgQIECAAAECBAgQIECAAAECBAgQIECAAAECBAgQIECAAAECBAi0J4F/+7d/i5tvvrlqyX/1V38V5513Xns6VqHWSoGLT+IgKYQxa9asGDRoUObtp06dGk8//XTJ8+kf9I8fPz6GDh2aea+mD06fPj2efPLJqu+mqRrpO2mlUMWOHTsyf6ulEE5rgy7PPvtsXHfddYW6yq1Ue+/evSNN90grBRu2bNmS+QwtTaRJdmn6TTWTpn7puUq1lqu/Z8+eMX/+/OjTp09V8zVr1hSCHe+//37F5/bee+848sgjI4VnUjjkxRdfjHfeeadi7fvvv39hIkrzoFPTD7Q26FItpNP4ndS7gw8+OA4//PBCMCcFrVK4qFxAq/GdrBNhBF0y/yl3ugcFXTpdyx2YAAECBAgQIECAAAECBAgQIECAAAECBAgQIECAAAECBAgQIECAAAECBAgQIECgPQqk6RwpJFBptdeQSzpP3oMuTzzxRGF6RfNAxZ577hkLFiyIXr161XWlNm/eHGPGjIk333yzrvcbXzr00EMLE16ahzhamkjS2qBL+n6WsE5Lh0uOmzZtKqm/paBL2nfevHmxaNGilj5R9fcpjJOCG82DKikkM3PmzELIo6WVJezS0h6Nv099mz17diEkVG21NuiS9k53Jk1ueeaZZ7KWV/W5rCGXtImgS5uQd8hNBF06ZFsdigABAgQIECBAgAABAgQIECBAgAABAgQIECBAgAABAgQIECBAgAABAgQIECBAoKMJDBs2rOKR2nPIJR0q70GXjRs3xqhRo+K9994r6kH6R/0pJNCalcIuV1xxRaxcubLmbdKklxQGOf3002P06NHx4YcfFu3RrVu3QmDikEMOKbt3WwRdUkAkGTz33HM1159eGDBgQGEy9WMuAAAgAElEQVQayt///d9HQ0ND0R5Zgi7phXvuuSceeOCBzJNimn4khYS+973vRZras3z58pIznH322XHOOedkOlu6J1dffXX89re/zfR8uYeOPfbYwpScapNcGt9ri6BL2iuFXRYuXBgPPvhgXYZpjzQp6fzzz4/hw4dnPrugS2aqTvegoEuna7kDEyBAgAABAgQIECBAgAABAgQIECBAgAABAgQIECBAgAABAgQIECBAgAABAgQItEeBv/iLv4iPPvqopPT2HnJJB8p70CXVOGfOnHj44Yc/9k8hk8mTJ8eJJ57Y6uuUggYpqHHfffeVhD0qbZ4CIhMnTowjjjii8MiECRPipZdeKnn83HPPjZEjR5bdpi2CLmnjxqDEQw89VDKVpVL9KRiRAiRnnXVWvP3223HJJZeUTCzKGnRJ30hnT2GVDRs2ZOrHbrvtFuedd16kSUlpcsvixYtj7ty5Je8edNBBcccdd2Tas/Ghp556Km666aZIIaasq0+fPoX71NjPLO+1VdCl8Vtr164thGxef/31LJ8vPJP+Do488si46qqrIk2iqWUJutSi1bmeFXTpXP12WgIECBAgQIAAAQIECBAgQIAAAQIECBAgQIAAAQIECBAgQIAAAQIECBAgQIAAgXYs0HSqS/oH5t/85jcL/1jf6hgCaTrK0qVL4+c//3msXr060v9vXKnf3bt3jy9/+cvxrW99KwYOHJi7Q6dgRwq7PProo5FCDCkA03SlCTOp7j//8z+PU045JdL/b+u1YsWK+NGPfhQvvvhiITizY8eOjz+RvveFL3yhELA5/vjjCwGXT3I11vLrX/+6MG2nqUfqZ8+ePeOP/uiPctfPNJnmn//5n+Oxxx6Ld955pyR8lRxT0OrP/uzPChNcskyf+SSd7d3xBARdOl5PnYgAAQIECBAgQIAAAQIECBAgQIAAAQIECBAgQIAAAQIECBAgQIAAAQIECBAgQKADC6RJEevXr4/p06d34FM6GgECBAh0VgFBl87aeecmQIAAAQIECBAgQIAAAQIECBAgQIAAAQIECBAgQIAAAQIECBAgQIAAAQIECBAgQIAAAQIECORMQNAlZw1RDgECBAgQIECAAAECBAgQIECAAAECBAgQIECAAAECBAgQIECAAAECBAgQIECAAAECBAgQIECgswoIunTWzjs3AQIECBAgQIAAAQIECBAgQIAAAQIECBAgQIAAAQIECBAgQIAAAQIECBAgQIAAAQIECBAgQCBnAoIuOWuIcggQIECAAAECBAgQIECAAAECBAgQIECAAAECBAgQIECAAAECBAgQIECAAAECBAgQIECAAAECnVVA0KWzdt65CRAgQIAAAQIECBAgQIAAAQIECBAgQIAAAQIECBAgQIAAAQIECBAgQIAAAQIECBAgQIAAAQI5ExB0yVlDlEOAAAECBAgQIECAAAECBAgQIECAAAECBAgQIECAAAECBAgQIECAAAECBAgQIECAAAECBAgQ6KwCgi6dtfPOTYAAAQIECBAgQIAAAQIECBAgQIAAAQIECBAgQIAAAQIECBAgQIAAAQIECBAgQIAAAQIECBDImYCgS84aohwCBAgQIECAAAECBAgQIECAAAECBAgQIECAAAECBAgQIECAAAECBAgQIECAAAECBAgQIECAQGcVEHTprJ13bgIECBAgQIAAAQIECBAgQIAAAQIECBAgQIAAAQIECBAgQIAAAQIECBAgQIAAAQIECBAgQIBAzgQEXXLWEOUQIECAAAECBAgQIECAAAECBAgQIECAAAECBAgQIECAAAECBAgQIECAAAECBAgQIECAAAECBDqrgKBLZ+28cxMgQIAAAQIECBAgQIAAAQIECBAgQIAAAQIECBAgQIAAAQIECBAgQIAAAQIECBAgQIAAAQIEciYg6JKzhiiHAAECBAgQIECAAAECBAgQIECAAAECBAgQIECAAAECBAgQIECAAAECBAgQIECAAAECBAgQINBZBQRdOmvnnZsAAQIECBAgQIAAAQIECBAgQIAAAQIECBAgQIAAAQIECBAgQIAAAQIECBAgQIAAAQIECBAgkDMBQZecNUQ5BAgQIECAAAECBAgQIECAAAECBAgQIECAAAECBAgQIECAAAECBAgQIECAAAECBAgQIECAAIHOKiDo0lk779wECBAgQIAAAQIECBAgQIAAAQIECBAgQIAAAQIECBAgQIAAAQIECBAgQIAAAQIECBAgQIAAgZwJCLrkrCHKIUCAAAECBAgQIECAAAECBAgQIECAAAECBAgQIECAAAECBAgQIECAAAECBAgQIECAAAECBAh0VgFBl87aeecmQIAAAQIECBAgQIAAAQIECBAgQIAAAQIECBAgQIAAAQIECBAgQIAAAQIECBAgQIAAAQIECORMQNAlZw1RDgECBAgQIECAAAECBAgQIECAAAECBAgQIECAAAECBAgQIECAAAECBAgQIECAAAECBAgQIECgswoIunTWzjs3AQIECBAgQIAAAQIECBAgQIAAAQIECBAgQIAAAQIECBAgQIAAAQIECBAgQIAAAQIECBAgQCBnAoIuOWuIcggQIECAAAECBAgQIECAAAECBAgQIECAAAECBAgQIECAAAECBAgQIECAAAECBAgQIECAAAECnVVA0KWzdt65CRAgQIAAAQIECBAgQIAAAQIECBAgQIAAAQIECBAgQIAAAQIECBAgQIAAAQIECBAgQIAAAQI5ExB0yVlDlEOAAAECBAgQIECAAAECBAgQIECAAAECBAgQIECAAAECBAgQIECAAAECBAgQIECAAAECBAgQ6KwCgi6dtfPOTYAAAQIECBAgQIAAAQIECBAgQIAAAQIECBAgQIAAAQIECBAgQIAAAQIECBAgQIAAAQIECBDImYCgS84aohwCBAgQIECAAAECBAgQIECAAAECBAgQIECAAAECBAgQIECAAAECBAgQIECAAAECBAgQIECAQGcVEHTprJ13bgIECBAgQIAAAQIECBAgQIAAAQIECBAgQIAAAQIECBAgQIAAAQIECBAgQIAAAQIECBAgQIBAzgQEXXLWEOUQIECAAAECBAgQIECAAAECBAgQIECAAAECBAgQIECAAAECBAgQIECAAAECBAgQIECAAAECBDqrgKBLZ+28cxMgQIAAAQIECBAgQIAAAQIECBAgQIAAAQIECBAgQIAAAQIECBAgQIAAAQIECBAgUCKwcePG+N3vfhd77rlnDBgwgBCBmgXefvvteP/99+Nzn/tc9OrVq+b3vUCgswsIunT2G+D8BAgQIECAAAECBAgQIECAAAECBAgQIECAAAECBAgQIECAAAECBAgQIECAAAECBD5jgf/5n/+Jyy+/PBoaGj7xSkaMGBGjRo0q+c727dtjypQp8cwzz3z8uxR2ufXWW6N///6feF0+0P4F1qxZE2PHji2EXBrXcccdF1OnTo0uXbq0/wM6AYFPSUDQ5VOC9hkCBAgQIECAAAECBAgQIECAAAECBAgQIECAAAECBAgQIECAAAECBAgQIECAAAECBMoL5CHo8sADD8SCBQtKCjz44IPjtttu0zoCLQpceuml8eqrr5Y8d8EFF8RZZ53V4vseIEDg/wQEXdwEAgQIECBAgAABAgQIECBAgAABAgQIECBAgAABAgQIECBAgAABAgQIECBAgAABAgQ+U4E8BF2uueaaeP7550scevbsGfPnz48+ffp8pkY+nm+BdevWxUUXXRQffPBBSaGDBw+OGTNm5PsAqiOQIwFBlxw1QykECBAgQIAAAQIECBAgQIAAAQIECBAgQIAAAQIECBAgQIAAAQIECBAgQIAAAQIEOqNAHoIu1113XfzqV78q4d9jjz3irrvuin322acztsaZMwps2LAhLrzwwti0aVPJG8cff3xcf/31GXfyGAECgi7uAAECBAgQIECAAAECBAgQIECAAAECBAgQIECAAAECBAgQIECAAAECBAgQIECAAAECn6lApaDLbrvtFn379m3T2v76r/86hgwZUrLnY489FjfffHPs2LGj6HfHHXdcTJs2rU1rsFnHFJg8eXI888wzRYfbZZdd4oorroiTTz65Yx7aqQh8AgKCLp8Aqi0JECBAgAABAgQIECBAgAABAgQIECBAgAABAgQIECBAgAABAgQIECBAgAABAgQIEMguUCnoMnjw4JgxY0b2jVr55L333hs/+clPYvv27ZECCkcccURMnz49evTo0cqdvd4ZBDZv3hwTJ06MV155pXDcrl27xsiRIyOFqywCBLILCLpkt/IkAQIECBAgQIAAAQIECBAgQIAAAQIECBAgQIAAAQIECBAgQIAAAQIECBAgQIAAAQKfgEBegi6fwNFsSYAAAQI1Cgi61AjmcQIECBAgQIAAAQIECBAgQIAAAQIECBAgQIAAAQIECBAgQIAAAQIECBAgQIAAAQIE2lZA0KVtPe1GgACB9iwg6NKeu6d2AgQIECBAgAABAgQIECBAgAABAgQIECBAgAABAgQIECBAgAABAgQIECBAgAABAh1AQNClAzTREQgQINBGAoIubQRpGwIECBAgQIAAAQIECBAgQIAAAQIECBAgQIAAAQIECBAgQIAAAQIECBAgQIAAAQIE6hMQdKnPzVsECBDoiAKCLh2xq85EgAABAgQIECBAgAABAgQIECBAgAABAgQIECBAgAABAgQIECBAgAABAgQIECBAoB0JCLq0o2YplQABAp+wgKDLJwxsewIECBAgQIAAAQIECBAgQIAAAQIECBAgQIAAAQIECBAgQIAAAQIECBAgQIAAAQIEqgvkIeiybNmyuOWWW2LHjh1FxY4YMSJGjRpV8QDlat9ll11i/PjxMXTo0I/f27ZtWyxdujR++tOfxu9+97toaGj4+Hfp+V133TWOPPLI+Na3vhVf/OIX2+zKbN68OR577LH4l3/5l1i9enWkOpqu9O3u3bsXvv3Nb36z8L9dunSp+ft33313PPjgg0Xv9ezZM+bPnx99+vT5+Ofr16+P+++/P37xi1/Exo0bi7zTd/fYY4/46le/GiNHjozevXvXXEelF9K5//3f/z0WL14cr732WmzdurXk23vvvXecdNJJkXrev3//mr99zTXXxPPPP1/0XteuXWPWrFkxaNCgmvdrfGHFihXxox/9KF588cXYsmVLUd1p/759+xbu2vDhw6NHjx41f6dc3en8995778d7Pfvss4Verlq1KrZv3/7xzw844IDC302vXr1a/O6aNWsKd+TJJ5+Md999t2if9HLqf2t70GIRHmgXAoIu7aJNiiRAgAABAgQIECBAgAABAgQIECBAgAABAgQIECBAgAABAgQIECBAgAABAgQIECDQcQU6ctAlhQJSQCAFTZqGW6p1MwUXvve978XAgQPrbvratWvjxhtvLIQjmod3qm2aQi9/8zd/E1/72tdqCry0FHRJAZcpU6ZE6nWWlQI4X/7yl2PSpEnRrVu3LK+UfSYFXG677bZYsmRJSbCi2qYDBgyIiRMnxhFHHJH5220ddPnP//zPQogkhUKyrGR2zDHHRKojS/Ckcc9ydafA0V133VW4O+n3r7/+etkSyoWZmj+YzpHCPhs2bMhyjI+fSSGa1IPWhIRq+qCHcyMg6JKbViiEAAECBAgQIECAAAECBAgQIECAAAECBAgQIECAAAECBAgQIECAAAECBAgQIECAQOcU6KhBl+OPP74w2eXtt9+uubFpwsv06dPjqKOOqundFKxZuHBhYXJGLQGX5h/50pe+FNdff33mCSHVgi6//vWvY8aMGSXTZLIcLIUd5syZk7mOpnsuX768EK5JU23qWSk4ctppp8Wll16aKfTTVkGXVO/UqVPjueeeq6fsQjAo1XLiiSdmer9c3SnAcsMNN8S1114bmzZtqrhPtaBLmthz9dVXx29/+9tMdZR7KPXgvPPOK0wbsjqPgKBL5+m1kxIgQIAAAQIECBAgQIAAAQIECBAgQIAAAQIECBAgQIAAAQIECBAgQIAAAQIECBDIpUBHDLqce+65hbBJtZBAS81IUzXSNJL+/fu39Gjh92l6SQp21BuQaP6R/fffP+bOnZspZFIp6HLWWWfFD3/4w1aFbtKUkmnTpmUKmzSeYenSpYUpIq0J+zTuddxxxxWCJ126dKnah7YIuqTJN5dddlmkiTytWV27do0JEybEkCFDWtymXN09evSIdP9+//vfV32/UtBl9erVcfnll0cKu7TFOuOMM+Liiy9ui63s0Q4EBF3aQZOUSIAAAQIECBAgQIAAAQIECBAgQIAAAQIECBAgQIAAAQIECBAgQIAAAQIECBAgQKAjC3S0oEvqVQoaNDQ0lLQtBQj69OlT+HkKwbz33ntVwxgnnXRSYapGSytNcpk8eXLVkEvv3r3j6KOPjr333ruwXQpTvPjii/Huu+9W3D7r98sFXdI0jrSah03Sz/faa69CkCKtdevWVZ26kp6fNGlSpFqyrJZCLimw0rdv3xg0aFAkkzRx5n//939jy5YtFbfPErRobdAlTXIZM2ZMvPnmm2XrSA6p7iOPPDK6d+8eK1asiLfeeqvipJw02SVNZWlpKlC5urM4p2fKBV3WrFlTmIJTKeSV/D//+c9HmhqUakzr5ZdfjpUrV8ZHH31U8ey13IGs9XsunwKCLvnsi6oIECBAgAABAgQIECBAgAABAgQIECBAgAABAgQIECBAgAABAgQIECBAgAABAgQIdBqBjhh0adq8FFA45ZRTYvTo0SXTUVJA5YknnoiZM2eW/Uf+u+66a9x6661x4IEHVr0Pjz32WNx8881lQzMp3DJx4sRCqKPcSoGXK6+8MlJAoflKQYTvf//78cUvfrHq98sFXZq/kMIZ48ePj6985Ssl01FSyOP222+PZcuWlT3DQQcdFHfccUeLfxPVQha77bZbYSrI1772tbLTWdI9/O53vxvvvPNOyXdSD6+44oo4+eSTK9bQmqBLtaBS+naqOYVHGoMhTYt46qmn4sYbbyx7fw444ICYM2dO1ak8WYIujeGUY489Nk444YTYfffd4ze/+U1hYsvXv/71ov1T4OqZZ54pcUrhr7PPPju+8Y1vlD1HeuE//uM/4qabbiob3tlvv/0KE45SWMzq2AKCLh27v05HgAABAgQIECBAgAABAgQIECBAgAABAgQIECBAgAABAgQIECBAgAABAgQIECBAIPcCHTnoksIl//AP/xADBw6s2odqAY1zzz03Ro4cWfH9FBK56KKLygY0skwiSRtXmyaSgilpmka11VLQ5Y//+I8LE2fKBTWa7vvII48UghnNp8BkDfxUCm3069cvZs+eXTHs01hDCpxMmTKlbFAjTVOZP39+xaBFa4IuDz/8cCHQ1PzcySuFb1LApNqqdn/SlJjTTz+94ustBV1S766++upMAZMXXnihcFeSY9OVdbpMemf58uWFPbZt21a0Rwr8pDt04okn5v6/aQpsnYCgS+v8vE2AAAECBAgQIECAAAECBAgQIECAAAECBAgQIECAAAECBAgQIECAAAECBAgQIECAQCsFOmrQZY899ihMoOjfv38moZ/+9KeFIEXzddRRRxUmdlRazz//fFx77bUl4YLDDz+8MCkmTePIslasWFGY/NI8YJDCOgsWLKgadKgWdDnmmGNi2rRpmepIAYkJEybEyy+/XFRyCjlcdtllceqpp1Y8SqWQRa19SDWkcMhrr71WUkMKhaTgT7lVb9AlhYxGjRoV69atK/neuHHjYtiwYVnaVwiIpBoaGhqKnq8noNO4QdagVOPzs2bNiiVLlpTUm4JYZ555ZqZzpIfmzZsXixYtKnk+9f/yyy/PvI8H26eAoEv77JuqCRAgQIAAAQIECBAgQIAAAQIECBAgQIAAAQIECBAgQIAAAQIECBAgQIAAAQIECHQYgUpBl7Y64ODBg2PGjBlVt1u2bFnccsstJRM1RowYUQghVFqVau/atWvhmymkknW99dZbcckll8SWLVuKXklBmXvvvbfiNul3P/7xj4t+nyUYUm7D0aNHx+uvv170qyzTVCoFXQYMGBB33HFHpmkgjR9NAYcUdGi+WurF1KlT4+mnny55r9aQRdqgUuin2nSbeoMuixcvjrlz55bUneXeNn+pnEEKOt1www1x9NFHl71DlSa6pOfTe1mDUmnzCy64INI9brp23333QoBr3333zfqnEKtWrYqxY8fG1q1bi9456KCDCvfJ6tgCgi4du79OR4AAAQIECBAgQIAAAQIECBAgQIAAAQIECBAgQIAAAQIECBAgQIAAAQIECBAgQCD3Ah0x6HLCCSfElClTarY/77zzYs2aNUXv9ezZsxAU6NOnT9n9XnnllXj88ceLfpeCNqeddloMHDiwphrKTeRIe6WfDxo0qOJe5YIuKWxTbQJKpc3qmfCTpqGkQMsHH3xQtG1L00yq4ZQL/fTr1y8WLlxYNvxRT9AlTY9J33njjTeKSunWrVvMnj07DjnkkJr6V2mqzfDhw+PCCy8su1e5uuv9/sMPP1wIqTRdKeDy9a9/vaawU5pyk0Iz69evL9qrpdBXTVgezq2AoEtuW6MwAgQIECBAgAABAgQIECBAgAABAgQIECBAgAABAgQIECBAgAABAgQIECBAgAABAp1DoCMGXVqaPlKps1dddVUsX7686NctBV3a8paUC6zUG3TJ8l652n//+98XQisffvhh0a+rTTj55S9/GdOmTSuZyJPCPuPGjauLqJxFtV7UE3Rp68kllQIi1SahlKv707xzlZpTLvQl6FLXVW53Lwm6tLuWKZgAAQIECBAgQIAAAQIECBAgQIAAAQIECBAgQIAAAQIECBAgQIAAAQIECBAgQIBAxxIQdNnZz886dJCHoEul6SzVgi7z5s2LRYsWFf1hpIkykydPjhNPPLGuP5jVq1dHmlDS0NDw8fu9evWKM844I9L/Nl/1BF1Szan25uvcc8+NkSNH1lV3ubDUXnvtFam3WesWdKmL3kttJCDo0kaQtiFAgAABAgQIECBAgAABAgQIECBAgAABAgQIECBAgAABAgQIECBAgAABAgQIECBAoD6BSkGX3XbbLfr27Vvfpk3e+pM/+ZNI0yGqrWXLlsUtt9xSMhGkpckslWpv6b1KtQi6RNQTdCkX7ujevXvcfvvtsd9++7X6DmXZoJ6gyw033BBPPPFE0fZdunSJ6dOnRwr21LPKhX523XXXuPXWW+PAAw8s2fKzvnOVzmiiSz3d7xjvCLp0jD46BQECBAgQIECAAAECBAgQIECAAAECBAgQIECAAAECBAgQIECAAAECBAgQIECAAIF2K1ApLFJtgkdbH7ajBl1SaGTJkiWFMEWaULJt27bYvn17TXxdu3aNWbNmxaBBgyq+V+8kmHIb1hN0KReKqDbFpCaAjA/XE3QZPXp0vP7660VfaG1Ap9ZefBpBl3Tn0t/5v/7rv8Zzzz1XCDOln+3YsSOj7v891r9//7j33ntresfD7U9A0KX99UzFBAgQIECAAAECBAgQIECAAAECBAgQIECAAAECBAgQIECAAAECBAgQIECAAAECBDqUgKDLzna2ReggBQgeffTRWLhwYbz//vutvit5D7ps3rw5Lrjggli/fn3RWT/tUEQ9QZdyAZ1WN6zMBrvssktceeWVMWTIkJLftsWdq1Tzxo0b484774zHH388GhoaWn20T7unrS7YBnUJCLrUxeYlAgQIECBAgAABAgQIECBAgAABAgQIECBAgAABAgQIECBAgAABAgQIECBAgAABAgTaSkDQZadka0MHyfK6666LDRs2tFV7Iu9Bl0oTYD7tUEStQZcUAhk1alS89957bdarShuloMv48eNj6NChJY+09s5V+uZDDz0U99xzT5sEXBq/8Wn39BNvjA+UFRB0cTEIECBAgAABAgQIECBAgAABAgQIECBAgAABAgQIECBAgAABAgQIECBAgAABAgQIEPhMBQRddvK3JnSQpmbMnDkzU7AgBR+6dOlS0vc0DWbHjh1FPxd0yfbnUWvQpVJAJ9vXanvq0wy6pDs0bdq0ePrppzMVme5hqq/5KjcBRtAlE2m7f0jQpd230AEIECBAgAABAgQIECBAgAABAgQIECBAgAABAgQIECBAgAABAgQIECBAgAABAgQItG8BQZed/as36LJ8+fKYNGlSbNu2reQypBDB/vvvHyeffHIMGTIkBgwYUPHC3H333fHggw8W/V7QJdvfl6DL/znNmzcvFi1aVBYt3aUjjzwyTj/99DjmmGOiV69eFXHPO++8WLNmTdHvBV2y3cX2/pSgS3vvoPoJECBAgAABAgQIECBAgAABAgQIECBAgAABAgQIECBAgAABAgQIECBAgAABAgQItHMBQZedDawn6LJ58+YYNWpUpAkhzdcBBxwQN9xwQ/Tr1y/TLWmPQZc0QeTb3/52rF27tuiMn3YootagS6W6e/bsGUOHDs3Ur6wPpYDJaaedFgMHDix5pZ47V+m7zz77bFx33XWRztZ0pbDVqaeeGmPGjIlu3bplKlvQJRNTh3xI0KVDttWhCBAgQIAAAQIECBAgQIAAAQIECBAgQIAAAQIECBAgQIAAAQIECBAgQIAAAQIECLQfAUGXnb2qJ3SwePHimDt3bknD08SMadOmRZcuXTJfhvYYdEmHKxeK6N27dyxYsCB69OiR+fytebDWoEululMoaeHChTX1ra3rTmGb+fPnR58+fWraesKECfHSSy8VvZNCLuPGjYthw4bVtJegS01cHephQZcO1U6HIUCAAAECBAgQIECAAAECBAgQIECAAAECBAgQIECAAAECBAgQIECAAAECBAgQIND+BARddvasnqDL6NGj4/XXXy9qfPfu3Qvhl3ITPKrdkPYadCnntvvuuxfCGvvuu++n8kdRT9DlqquuiuXLlxfVl4e66wm6rPHEHMUAACAASURBVFq1KsaOHRtbt24tOs/hhx8eM2fOrDm4I+jyqVzbXH5E0CWXbVEUAQIECBAgQIAAAQIECBAgQIAAAQIECBAgQIAAAQIECBAgQIAAAQIECBAgQIAAgc4jIOiys9e1Bl02bNgQF154YWzatKnowhx22GExe/bsmi9Rew26zJs3LxYtWlR03jTJZvr06TF48OCaHep5oZ6gy6xZs2LJkiW5q7ueoMvjjz8eN910U+zYsaPoPBdffHGcccYZNZMKutRM1mFeEHTpMK10EAIECBAgQIAAAQIECBAgQIAAAQIECBAgQIAAAQIECBAgQIAAAQIECBAgQIAAAQLtU0DQZWffag26rFy5Mr7zne9EQ0NDUfNTuGPGjBk1X4j2GnT55S9/GdOmTSsJWQwfPrwQBKpnPfvss3HnnXcWTSjZc88949prr41+/fqVbFlP0KVSOOS0006LcePG1VN2ze/UeucqfeDee++NH//4x0W/3mWXXWL8+PExdOjQmusSdKmZrMO8IOjSYVrpIAQIECBAgAABAgQIECBAgAABAgQIECBAgAABAgQIECBAgAABAgQIECBAgAABAgTap4Cgy86+1Ro6aGu7NJHjscceK7pIXbt2jTR5ZNCgQRUvWL0BmXIbrlu3Li666KL44IMPin5dLbxT6Z2+ffvG/Pnzo0ePHjX/cZSbtrLHHnvEXXfdFfvss0/JfvUEXdasWRNp4snmzZuL9qtnokrNB/z/L9R65yp9p9wdqDfokjzOP//8SBOLmq7+/ftHCtRYHVtA0KVj99fpCBAgQIAAAQIECBAgQIAAAQIECBAgQIAAAQIECBAgQIAAAQIECBAgQIAAAQIECOReoK3DGvUceNmyZXHLLbeUTAQZMWJEjBo1quKWlWpv6b1KG9YaOqg00WXAgAGxYMGC6NKlS2aO5cuXx6RJk2Lbtm1F77SHoEsqeOrUqfH0008X1d6aoEXqewrQNF2HHXZYzJ49u6xpPUGXSnWnn59yyimFaSj1rBSgmTdvXowdOzZ69+5ddYta71ylzcpNdEnP1jNVJ9W+aNGikk8JutRzG9rfO4Iu7a9nKiZAgAABAgQIECBAgAABAgQIECBAgAABAgQIECBAgAABAgQIECBAgAABAgQIECDQoQQEXXa2s9bQQZp4ceGFF8amTZuK7kQKuFx//fVx7LHHZrorKRhx6aWXluyTXk57zZw5Mw4//PCKe33WE11SYS+88EIhqLN9+/aiOtMUlttuuy1SSCLrqhS0GDNmTJx++ullt6k36LJixYqYOHFiScAohXTGjRsXw4YNy1p24bk0DSXV+eabb0b37t0L9+Coo46quEetd67SRo8//nikiUA7duwoeqRPnz6R7kfWqTqPPPJIzJkzp2SftGm/fv1i4cKFNQW4asLzcC4EBF1y0QZFECBAgAABAgQIECBAgAABAgQIECBAgAABAgQIECBAgAABAgQIECBAgAABAgQIEOi8AoIuO3tfT+hgwoQJ8dJLL5VcoKwBj6eeeipuvPHG+Oijj8pewixTUfIQdEnFl/NLP99vv/3iBz/4QfTq1avFP7T7778/7rvvvpoDG/UGXVJB06dPjyeffLKktmSfAkiVwjXNX1i9enX87d/+baxfv/7jX6U9zjrrrDj//PPLnr2eO1duoxSWuvjiiwtBm+brmGOOiWnTplUNqKRJQnPnzo0lS5aUDbmkPXv27Bnz58+PFJ6xOq6AoEvH7a2TESBAgAABAgQIECBAgAABAgQIECBAgAABAgQIECBAgAABAgQIECBAgAABAgQIEGgXAoIuO9tUT+jgiSeeiBkzZpQNB3Tt2jXOPvvs+MY3vhHdunX7+ENp6snTTz8dd955Z6SAQrWVghKXXXZZnHrqqRUfy0vQpdpkmjTdZPz48fGVr3ylbOBi7dq1heknv/nNb0rOmQyuuOKKOPnkkysatCbosm7dukJIZOPGjWX3P+SQQwrTagYOHFj29ykkcs8998TPfvazaGhoKHlm+PDhhck/5VY9d64SwtSpUwv3qtzaZ5994uqrr46jjz666NcpGPNP//RP8fOf/7xi2Krxhd13370QdNl3333bxX/bFFmfgKBLfW7eIkCAAAECBAgQIECAAAECBAgQIECAAAECBAgQIECAAAECBAgQIECAAAECBAgQIECgjQQEXXZC1hM6SKGVMWPGxGuvvVa1Iyn00rjKhSGqvTxixIgYNWpUxUfyEnRJBS5dujRmzZpVcSpIly5dChNevvSlL0WPHj1i1apV8corr8SmTZsqnu+MM84oBFGqrdYEXdK+y5cvj2uvvTa2bt1a8TMprHPAAQfEH/7hHxaCS6n2lStXxrvvvlvxnZamqdRz5yp97NVXXy2EoqqdIYWGUg/S2rFjR6T7m3WlO5x6O2jQoKyveK4dCgi6tMOmKZkAAQIECBAgQIAAAQIECBAgQIAAAQIECBAgQIAAAQIECBAgQIAAAQIECBAgQIBARxIQdNnZzXpDB9UmmWS9KymA8Ad/8AeFiSYpgNB0HXXUUXHjjTdW3CpPQZdUZEthl6wm6bk0xWXChAllp8A03ae1QZe018svvxwTJ06MLVu21FJixWdTyCVNWWk6zaf5w/XeuUoffeSRR2LOnDkVg0ZZDpYCPWlqy5tvvln0eJbpQln290y+BQRd8t0f1REgQIAAAQIECBAgQIAAAQIECBAgQIAAAQIECBAgQIAAAQIECBAgQIAAAQIECBDo8AKCLjtb3JrQQQq7jB8/PtatW1fznUmTMsaNGxdf+MIXCqGO5lM29txzz1iwYEH06tWr7N55C7qkItOElClTpsTmzZtr9kgvJJPzzz8/hg8fnun9tgi6pA+tX7++EHZ54403Mn233EMpEJKm8Hz729+uK6DTs2fPmD9/fvTp06euGh5//PGYOXNm1Do5KH0sfTOFqhYvXhyLFi0q+f4JJ5xQ6KvVcQUEXTpub52MAAECBAgQIECAAAECBAgQIECAAAECBAgQIECAAAECBAgQIECAAAECBAgQIECAQLsQEHTZ2abWBF3SLtu2bYvbbrstHn300cwTNQ499ND4u7/7u+jXr18hFHLRRRfFO++8U3R3UnBi8uTJceKJJ5a9U3kMujT1WLJkSUl4p9IfRzprmoSSelEp2FPu3bYKuqS9U9Ao9TCFTWoN6hx00EFx/fXXF/qZZbX2zlX6xtq1awt3ZtWqVVnKKASLhg0bFhdffHFhAs0LL7wQkyZNKunbXnvtFem+1dKbTAV4KDcCgi65aYVCCBAgQIAAAQIECBAgQIAAAQIECBAgQIAAAQIECBAgQIAAAQIECBAgQIAAAQIECBAg0DYCKRzx0EMPxbJlywqhlaaTNVKQI4UEvvrVr8bIkSOjd+/ebfPRHO+SAkBLly4tTAlZvXp1bN26tSgIlEIWffv2jaFDhxYmuPTo0SM3p1m5cmU88MAD8V//9V/x4YcflgQ/Gms/+eST4y//8i9zFwBJ3v/4j/9YqP+DDz4ocf/c5z4XZ555ZpxyyimFgItFQNDFHSBAgAABAgQIECBAgAABAgQIECBAgAABAgQIECBAgAABAgQIECBAgAABAgQIECBAgAABAgQIEMiFgKBLLtqgCAIECBAgQIAAAQIECBAgQIAAAQIECBAgQIAAAQIECBAgQIAAAQIECBAgQIAAAQIECBAgQIAAAUEXd4AAAQIECBAgQIAAAQIECBAgQIAAAQIECBAgQIAAAQIECBAgQIAAAQIECBAgQIAAAQIECBAgQCAXAoIuuWiDIggQIECAAAECBAgQIECAAAECBAgQIECAAAECBAgQIECAAAECBAgQIECAAAECBAgQIECAAAECBARd3AECBAgQIECAAAECBAgQIECAAAECBAgQIECAAAECBAgQIECAAAECBAgQIECAAAECBAgQIECAAIFcCAi65KINiiBAgAABAgQIECBAgAABAgQIECBAgAABAgQIECBAgAABAgQIECBAgAABAgQIECBAgAABAgQIEBB0cQcIECBAgAABAgQIECBAgAABAgQIECBAgAABAgQIECBAgAABAgQIECBAgAABAgQIECBAgAABAgRyISDokos2KIIAAQIECBAgQIAAAQIECBAgQIAAAQIECBAgQIAAAQIECBAgQIAAAQIECBAgQIAAAQIECBAgQEDQxR0gQIAAAQIECBAgQIAAAQIECBAgQIAAAQIECBAgQIAAAQIECBAgQIAAAQIECBAgQIAAAQIECBDIhYCgSy7aoAgCBAgQIECAAAECBAgQIECAAAECBAgQIECAAAECBAgQIECAAAECBAgQIECAAAECBAgQIECAAAFBF3eAAAECBAgQIECAAAECBAgQIECAAAECBAgQIECAAAECBAgQIECAAAECBAgQIECAAAECBAgQIEAgFwKCLrlogyIIECBAgAABAgQIECBAgAABAgQIECBAgAABAgQIECBAgAABAgQIECBAgAABAgQIECBAgAABAgQEXdwBAgQIECBAgAABAgQIECBAgAABAgQIECBAgAABAgQIECBAgAABAgQIECBAgAABAgQIECBAgACBXAgIuuSiDYogQIAAAQIECBAgQIAAAQIECBAgQIAAAQIECBAgQIAAAQIECBAgQIAAAQIECBAgQIAAAQIECBAQdHEHCBAgQIAAAQIECBAgQIAAAQIECBAgQIAAAQIECBAgQIAAAQIECBAgQIAAAQIECBAgQIAAAQIEciEg6JKLNiiCAAECBAgQIECAAAECBAgQIECAAAECBAgQIECAAAECBAgQIECAAAECBAgQIECAAAECBAgQIEBA0MUdIECAAAECBAgQIECAAAECBAgQIECAAAECBAgQIECAAAECBAgQIECAAAECBAgQIECAAAECBAgQyIWAoEsu2qAIAgQIECBAgAABAgQIECBAgAABAgQIECBAgAABAgQIECBAgAABAgQIECBAgAABAgQIECBAgAABQRd3gAABAgQIECBAgAABAgQIECBAgAABAgQIECBAgAABAgQIECBAgAABAgQIECBAgAABAgQIECBAIBcCgi65aIMiCBAgQIAAAQIECBAgQIAAAQIECBAgQIAAAQIECBAgQIAAAQIECBAgQIAAAQIECBAgQIAAAQIEBF3cAQIECBAgQIAAAQIECBAgQIAAAQIECBAgQIAAAQIECBAgQIAAAQIECBAgQIAAAQIECBAgQIAAgVwICLrkog2KIECAAAECBAgQIECAAAECBAgQIECAAAECBAgQIECAAAECBAgQIECAAAECBAgQIECAAAECBAgQEHRxBwgQIECAAAECBAgQIECAAAECBAgQIECAAAECBAgQIECAAAECBAgQIECAAAECBAgQIECAAAECBHIhIOiSizYoggABAgQIECBAgAABAgQIECBAgAABAgQIECBAgAABAgQIECBAgAABAgQIECBAgAABAgQIECBAQNDFHSBAgAABAgQIECBAgAABAgQIECBAgAABAgQIECBAgAABAgQIECBAgAABAgQIECBAgAABAgQIEMiFgKBLLtqgCAIECBAgQIAAAQIECBAgQIAAAQIECBAgQIAAAQIECBAgQIAAAQIECBAgQIAAAQIECBAgQIAAAUEXd4AAAQIECBAgQIAAAQIECBAgQIAAAQIECBAgQIAAAQIECBAgQIAAAQIECBAgQIAAAQIECBAgQCAXAoIuuWiDIggQIECAAAECBAgQIECAAAECBAgQIECAAAECBAgQIECAAAECBAgQIECAAAECBAgQIECAAAECBARd3AECBAgQIECAAAECBAgQIECAAAECBAgQIECAAAECBAgQIECAAAECBAgQIECAAAECBAgQIECAAIFcCAi65KINiiBAgAABAgQIECBAgAABAgQIECBAgAABAgQIECBAgAABAgQIECBAgAABAgQIECBAgAABAgQIEBB0cQcIECBAgAABAgQIECBAgAABAgQIECBAgAABAgQIECBAgAABAgQIECBAgAABAgQIECBAgAABAgRyISDokos2KIIAAQIECBAgQIAAAQIECBAgQIAAAQIECBAgQIAAAQIECBAgQIAAAQIECBAgQIAAAQIECBAgQEDQxR0gQIAAAQIECBAgQIAAAQIECBAgQIAAAQIECBAgQIAAAQIECBAgQIAAAQIECBAgQIAAAQIECBDIhYCgSy7aoAgCBAgQIECAAAECBAgQIECAAAECBAgQIECAAAECBAgQIECAAAECBAgQIECAAAECBAgQIECAAAFBF3eAAAECBAgQIECAAAECBAgQIECAAAECBAgQIECAAAECBAgQIECAAAECBAgQIECAAAECBAgQIEAgFwKCLrlogyIIECBAgAABAgQIECBAgAABAgQIECBAgAABAgQIECBAgAABAgQIECBAgAABAgQIECBAgAABAgQEXdwBAgQIECBAgAABAgQIECBAgAABAgQIECBAgAABAgQIECBAgAABAgQIECBAgAABAgQIECBAgACBXAgIuuSiDYogQIAAAQIECBAgQIAAAQIECBAgQIAAAQIECBAgQIAAAQIECBAgQIAAAQIECBAgQIAAAQIECBAQdHEHCBAgQIAAAQIECBAgQIAAAQIECBAgQIAAAQIECBAgQIAAAQIECBAgQIAAAQIECBAgQIAAAQIEciEg6JKLNiiCAAECBAgQIECAAAECBAgQIECAAAECBAgQIECAAAECBAgQIECAAAECBAgQIECAAAECBAgQIEBA0MUdIECAAAECBAgQIECAAAECBAgQIECAAAECBAgQIECAAAECBAgQIECAAAECBAgQIECAAAECBAgQyIWAoEsu2qAIAgQIECBAgAABAgQIECBAgAABAgQIECBAgAABAgQIECBAgAABAgQIECBAgAABAgQIECBAgAABQRd3gAABAgQIECBAgAABAgQIECBAgAABAgQIECBAgAABAgQIECBAgAABAgQIECBAgAABAgQIECBAIBcCgi65aIMiCBAgQIAAAQIECBAgQIAAAQIECBAgQIAAAQIECBAgQIAAAQIECBAgQIAAAQIECBAgQIAAAQIEBF3cAQIECBAgQIAAAQIECBAgQIAAAQIECBAgQIAAAQIECBAgQIAAAQIECBAgQIAAAQIECBAgQIAAgVwICLrkog2KIECAAAECBAgQIECAAAECBAgQIECAAAECBAgQIECAAAECBAgQIECAAAECBAgQIECAAAECBAgQEHRxBwgQIECAAAECBAgQIECAAAECBAgQIECAAAECBAgQIECAAAECBAgQIECAAAECBAgQIECAAAECBHIhIOiSizYoggABAgQIECBAgAABAgQIECBAgAABAgQIECBAgAABAgQIECBAgAABAgQIECBAgAABAgQIECBAQNDFHSBAgAABAgQIECBAgAABAgQIECBAgAABAgQIECBAgAABAgQIECBAgAABAgQIECBAgAABAgQIEMiFgKBLLtqgCAIECBAgQIAAAQIECBAgQIAAAQIECBAgQIAAAQIECBAgQIAAAQIECBAgQIAAAQIECBAgQIAAAUEXd4AAAQIECBAgQIAAAQIECBAgQIAAAQIECBAgQIAAAQIECBAgQIAAAQIECBAgQIAAAQIECBAgQCAXAoIuuWiDIggQIECAAAECBAgQIECAAAECBAgQIECAAAECBAgQIECAAAECBAgQIECAAAECBAgQIECAAAECBARd3AECBAgQIECAAAECBAgQIECAAAECBAgQIECAAAECBAgQIECAAAECBAgQIECAAAECBAgQIECAAIFcCAi65KINiiBAgAABAgQIECBAgAABAgQIECBAgAABAgQIECBAgAABAgQIECBAgAABAgQIECBAgAABAgQIEBB0cQcIECBAgAABAgQIECBAgAABAgQIECBAgAABAgQIECBAgAABAgQIECBAgAABAgQIECBAgAABAgRyISDokos2KIIAAQIECBAgQIAAAQIECBAgQIAAAQIECBAgQIAAAQIECBAgQIAAAQIECBAgQIAAAQIECBAgQEDQxR0gQIAAAQIECBAgQIAAAQIECBAgQIAAAQIECBAgQIAAAQIECBAgQIAAAQIECBAgQIAAAQIECBDIhYCgSy7aoAgCBAgQIECAAAECBAgQIECAAAECBAgQIECAAAECBAgQIECAAAECBAgQIECAAAECBAgQIECAAAFBF3eAAAECBAgQIECAAAECBAgQIECAAAECBAgQIECAAAECBAgQIECAAAECBAgQIECAAAECBAgQIEAgFwKCLrlogyIIECBAgAABAgQIECBAgAABAgQIECBAgAABAgQIECBAgAABAgQIECBAgAABAgQIECBAgAABAgQEXdwBAgQIECBAgAABAgQIECBAgAABAgQIECBAgAABAgQIECBAgAABAgQIECBAgAABAgQIECBAgACBXAgIuuSiDYogQIAAAQIECBAgQIAAAQIECBAgQIAAAQIECBAgQIAAAQIECBAgQIAAAQIECBAgQIAAAQIECBAQdHEHCBAgQIAAAQIECBAgQIAAAQIECBAgQIAAAQIECBAgQIAAAQIECBAgQIAAAQIECBAgQIAAAQIEciEg6JKLNiiCAAECBAgQIECAAAECBAgQIECAAAECBAgQIECAAAECBAgQIECAAAECBAgQIECAAAECBAgQIEBA0MUdIECAAAECBAgQIECAAAECBAgQIECAAAECBAgQIECAAAECBAgQIECAAAECBAgQIECAAAECBAgQyIWAoEsu2qAIAgQIECBAgAABAgQIECBAgAABAgQIECBAgAABAgQIECBAgAABAgQIECBAgAABAgQIECBAgAABQRd3gAABAgQIECBAgAABAgQIECBAgAABAgQIECBAgAABAgQIECBAgAABAgQIECBAgAABAgQIECBAIBcCgi65aIMiCBAgQIAAAQIECBAgQIAAAQIECBAgQIAAAQIECBAgQIAAAQIECBAgQIAAAQIECBAgQIAAAQIEBF3cAQIECBAgQIAAAQIECBAgQIAAAQIECBAgQIAAAQIECBAgQIAAAQIECBAgQIAAAQIECBAgQIAAgVwICLrkog2KIECAAAECBAgQIECAAAECBAgQIECAAAECBAgQIECAAAECBAgQIECAAAECBAgQIECAAAECBAgQEHRxBwgQIECAAAECBAgQIECAAAECBAgQIECAAAECBAgQIECAAAECBAgQIECAAAECBAgQIECAAAECBHIhIOiSizYoggABAgQIECBAgAABAgQIECBAgAABAgQIECBAgAABAgQIECBAgAABAgQIECBAgAABAgQIECBAQNDFHSBAgAABAgQIECBAgAABAgQIECBAgAABAgQIECBAgAABAgQIECBAgAABAgQIECBAgAABAgQIEMiFgKBLLtqgCAIECBAgQIAAAQIECBAgQIAAAQIECBAgQIAAAQIECBAgQIAAAQIECBAgQIAAAQIECBAgQIAAAUEXd4AAAQIECBAgQIAAAQIECBAgQIAAAQIECBAgQIAAAQIECBAgQIAAAQIECBAgQIAAAQIECBAgQCAXAoIuuWiDIggQIECAAAECBAgQIECAAAECBAgQIECAAAECBAgQIECAAAECBAgQIECAAAECBAgQIECAAAECBARd3AECBAgQIECAAAECBAgQIECAAAECBAgQIECAAAECBAgQIECAAAECBAgQIECAAAECBAgQIECAAIFcCAi65KINiiBAgAABAgQIECBAgAABAgQIECBAgAABAgQIECBAgAABAgQIECBAgAABAgQIECBAgAABAgQIEBB0cQcIECBAgAABAgQIECBAgAABAgQIECBAgAABAgQIECBAgAABAgQIECBAgAABAgQIECBAgAABAgRyISDokos2KIIAAQIECBAgQIAAAQIECBAgQIAAAQIECBAgQIAAAQIECBAgQIAAAQIECBAgQIAAAQIECBAgQEDQxR0gQIAAAQIECBAgQIAAAQIECBAgQIAAAQIECBAgQIAAAQIECBAgQIAAAQIECBAgQIAAAQIECBDIhYCgSy7aoAgCBAgQIECAAAECBAgQIECAAAECBAgQIECAAAECBAgQIECAAAECBAgQIECAAAECBAgQIECAAAFBF3eAAAECBAgQIECAAAECBAgQIECAAAECBAgQIECAAAECBAgQIECAAAECBAgQIECAAAECBAgQIEAgFwKCLrlogyIIECBAgAABAgQIECBAgAABAgQIECBAgAABAgQIECBAgAABAgQIECBAgAABAgQIECBAgAABAgQEXdwBAgQIECBAgAABAgQIECBAgAABAgQIECBAgAABAgQIECBAgAABAgQIECBAgAABAgQIECBAgACBXAgIuuSiDYogQIAAAQIECBAgQIAAAQIECBAgQIAAAQIECBAgQIAAAQIECBAgQIAAAQIECBAgQIAAAQIECBAQdHEHCBAgQIAAAQIECBAgQIAAAQIECBAgQIAAAQIECBAgQIAAAQIECBAgQIAAAQIECBAgQIAAAQIEciEg6JKLNiiCAAECBAgQIECAAAECBAgQIECAAAECBAgQIECAAAECBAgQIECAAAECBAgQIECAAAECBAgQIEBA0MUdIECAAAECBAgQIECAAAECBAgQIECAAAECBAgQIECAAAECBAgQIECAAAECBAgQIECAAAECBAgQyIWAoEsu2qAIAgQIECBAgAABAgQIECBAgAABAgQIECBAgAABAgQIECBAgAABAgQIECBAgAABAgQIECBAgAABQRd3gAABAgQIECBAgAABAgQIECBAgAABAgQIECBAgAABAgQIECBAgAABAgQIECBAgAABAgQIECBAIBcCgi65aIMiCBAgQIAAAQIECBAgQIAAAQIECBAgQIAAAQIECBAgQIAAAQIECBAgQIAAAQIECBAgQIAAAQIEBF3cAQIECBAgQIAAvvhs2gAAEC5JREFUAQIECBAgQIAAAQIECBAgQIAAAQIECBAgQIAAAQIECBAgQIAAAQIECBAgQIAAgVwICLrkog2KIECAAAECBAgQIECAAAECBAgQIECAAAECBAgQIECAAAECBAgQIECAAAECBAgQIECAAAECBAgQEHRxBwgQIECAAAECBAgQIECAAAECBAgQIECAAAECBAgQIECAAAECBAgQIECAAAECBAgQIECAAAECBHIhIOiSizYoggABAgQIECBAgAABAgQIECBAgAABAgQIECBAgAABAgQIECBAgAABAgQIECBAgAABAgQIECBAQNDFHSBAgAABAgQIECBAgAABAgQIECBAgAABAgQIECBAgAABAgQIECBAgAABAgQIECBAgAABAgQIEMiFgKBLLtqgCAIECBAgQIAAAQIECBAgQIAAAQIECBAgQIAAAQIECBAgQIAAAQIECBAgQIAAAQIECBAgQIAAAUEXd4AAAQIECBAgQIAAAQIECBAgQIAAAQIECBAgQIAAAQIECBAgQIAAAQIECBAgQIAAAQIECBAgQCAXAoIuuWiDIggQIECAAAECBAgQIECAAAECBAgQIECAAAECBAgQIECAAAECBAgQIECAAAECBAgQIECAAAECBARd3AECBAgQIECAAAECBAgQIECAAAECBAgQIECAAAECBAgQIECAAAECBAgQIECAAAECBAgQIECAAIFcCAi65KINiiBAgAABAgQIECBAgAABAgQIECBAgAABAgQIECBAgAABAgQIECBAgAABAgQIECBAgAABAgQIEBB0cQcIECBAgAABAgQIECBAgAABAgQIECBAgAABAgQIECBAgAABAgQIECBAgAABAgQIECBAgAABAgRyISDokos2KIIAAQIECBAgQIAAAQIECBAgQIAAAQIECBAgQIAAAQIECBAgQIAAAQIECBAgQIAAAQIECBAgQEDQxR0gQIAAAQIECBAgQIAAAQIECBAgQIAAAQIECBAgQIAAAQIECBAgQIAAAQIECBAgQIAAAQIECBDIhYCgSy7aoAgCBAgQIECAAAECBAgQIECAAAECBAgQIECAAAECBAgQIECAAAECBAgQIECAAAECBAgQIECAAAFBF3eAAAECBAgQIECAAAECBAgQIECAAAECBAgQIECAAAECBAgQIECAAAECBAgQIECAAAECBAgQIEAgFwKCLrlogyIIECBAgAABAgQIECBAgAABAgQIECBAgAABAgQIECBAgAABAgQIECBAgAABAgQIECBAgAABAgQEXdwBAgQIECBAgAABAgQIECBAgAABAgQIECBAgAABAgQIECBAgAABAgQIECBAgAABAgQIECBAgACBXAgIuuSiDYogQIAAAQIECBAgQIAAAQIECBAgQIAAAQIECBAgQIAAAQIECBAgQIAAAQIECBAgQIAAAQIECBAQdHEHCBAgQIAAAQIECBAgQIAAAQIECBAgQIAAAQIECBAgQIAAAQIECBAgQIAAAQIECBAgQIAAAQIEciEg6JKLNiiCAAECBAgQIECAAAECBAgQIECAAAECBAgQIECAAAECBAgQIECAAAECBAgQIECAAAECBAgQIEBA0MUdIECAAAECBAgQIECAAAECBAgQIECAAAECBAgQIECAAAECBAgQIECAAAECBAgQIECAAAECBAgQyIWAoEsu2qAIAgQIECBAgAABAgQIECBAgAABAgQIECBAgAABAgQIECBAgAABAgQIECBAgAABAgQIECBAgAABQRd3gAABAgQIECBAgAABAgQIECBAgAABAgQIECBAgAABAgQIECBAgAABAgQIECBAgAABAgQIECBAIBcCgi65aIMiCBAgQIAAAQIECBAgQIAAAQIECBAgQIAAAQIECBAgQIAAAQIECBAgQIAAAQIECBAgQIAAAQIEBF3cAQIECBAgQIAAAQIECBAgQIAAAQIECBAgQIAAAQIECBAgQIAAAQIECBAgQIAAAQIECBAgQIAAgVwICLrkog2KIECAAAECBAgQIECAAAECBAgQIECAAAECBAgQIECAAAECBAgQIECAAAECBAgQIECAAAECBAgQEHRxBwgQIECAAAECBAgQIECAAAECBAgQIECAAAECBAgQIECAAAECBAgQIECAAAECBAgQIECAAAECBHIhIOiSizYoggABAgQIECBAgAABAgQIECBAgAABAgQIECBAgAABAgQIECBAgAABAgQIECBAgAABAgQIECBAQNDFHSBAgAABAgQIECBAgAABAgQIECBAgAABAgQIECBAgAABAgQIECBAgAABAgQIECBAgAABAgQIEMiFgKBLLtqgCAIECBAgQIAAAQIECBAgQIAAAQIECBAgQIAAAQIECBAgQIAAAQIECBAgQIAAAQIECBAgQIAAAUEXd4AAAQIECBAgQIAAAQIECBAgQIAAAQIECBAgQIAAAQIECBAgQIAAAQIECBAgQIAAAQIECBAgQCAXAoIuuWiDIggQIECAAAECBAgQIECAAAECBAgQIECAAAECBAgQIECAAAECBAgQIECAAAECBAgQIECAAAECBARd3AECBAgQIECAAAECBAgQIECAAAECBAgQIECAAAECBAgQIECAAAECBAgQIECAAAECBAgQIECAAIFcCAi65KINiiBAgAABAgQIECBAgAABAgQIECBAgAABAgQIECBAgAABAgQIECBAgAABAgQIECBAgAABAgQIEBB0cQcIECBAgAABAgQIECBAgAABAgQIECBAgAABAgQIECBAgAABAgQIECBAgAABAgQIECBAgAABAgRyISDokos2KIIAAQIECBAgQIAAAQIECBAgQIAAAQIECBAgQIAAAQIECBAgQIAAAQIECBAgQIAAAQIECBAgQEDQxR0gQIAAAQIECBAgQIAAAQIECBAgQIAAAQIECBAgQIAAAQIECBAgQIAAAQIECBAgQIAAAQIECBDIhYCgSy7aoAgCBAgQIECAAAECBAgQIECAAAECBAgQIECAAAECBAgQIECAAAECBAgQIECAAAECBAgQIECAAAFBF3eAAAECBAgQIECAAAECBAgQIECAAAECBAgQIECAAAECBAgQIECAAAECBAgQIECAAAECBAgQIEAgFwKCLrlogyIIECBAgAABAgQIECBAgAABAgQIECBAgAABAgQIECBAgAABAgQIECBAgAABAgQIECBAgAABAgQEXdwBAgQIECBAgAABAgQIECBAgAABAgQIECBAgAABAgQIECBAgAABAgQIECBAgAABAgQIECBAgACBXAgIuuSiDYogQIAAAQIECBAgQIAAAQIECBAgQIAAAQIECBAgQIAAAQIECBAgQIAAAQIECBAgQIAAAQIECBAQdHEHCBAgQIAAAQIECBAgQIAAAQIECBAgQIAAAQIECBAgQIAAAQIECBAgQIAAAQIECBAgQIAAAQIEciEg6JKLNiiCAAECBAgQIECAAAECBAgQIECAAAECBAgQIECAAAECBAgQIECAAAECBAgQIECAAAECBAgQIEBA0MUdIECAAAECBAj8v/btmAYAAABhmH/Xs7GjDkjhhQABAgQIECBAgAABAgQIECBAgAABAgQIECBAgAABAgQIECBAgAABAgQIECBAgMBCwNFlUYMQBAgQIECAAAECBAgQIECAAAECBAgQIECAAAECBAgQIECAAAECBAgQIECAAAECBAgQIECAAAECji42QIAAAQIECBAgQIAAAQIECBAgQIAAAQIECBAgQIAAAQIECBAgQIAAAQIECBAgQIAAAQIECBAgsBBwdFnUIAQBAgQIECBAgAABAgQIECBAgAABAgQIECBAgAABAgQIECBAgAABAgQIECBAgAABAgQIECBAgICjiw0QIECAAAECBAgQIECAAAECBAgQIECAAAECBAgQIECAAAECBAgQIECAAAECBAgQIECAAAECBAgsBBxdFjUIQYAAAQIECBAgQIAAAQIECBAgQIAAAQIECBAgQIAAAQIECBAgQIAAAQIECBAgQIAAAQIECBAg4OhiAwQIECBAgAABAgQIECBAgAABAgQIECBAgAABAgQIECBAgAABAgQIECBAgAABAgQIECBAgAABAgsBR5dFDUIQIECAAAECBAgQIECAAAECBAgQIECAAAECBAgQIECAAAECBAgQIECAAAECBAgQIECAAAECBAg4utgAAQIECBAgQIAAAQIECBAgQIAAAQIECBAgQIAAAQIECBAgQIAAAQIECBAgQIAAAQIECBAgQIDAQsDRZVGDEAQIECBAgAABAgQIECBAgAABAgQIECBAgAABAgQIECBAgAABAgQIECBAgAABAgQIECBAgAABAo4uNkCAAAECBAgQIECAAAECBAgQIECAAAECBAgQIECAAAECBAgQIECAAAECBAgQIECAAAECBAgQILAQcHRZ1CAEAQIECBAgQIAAAQIECBAgQIAAAQIECBAgQIAAAQIECBAgQIAAAQIECBAgQIAAAQIECBAgQICAo4sNECBAgAABAgQIECBAgAABAgQIECBAgAABAgQIECBAgAABAgQIECBAgAABAgQIECBAgAABAgQILAQcXRY1CEGAAAECBAgQIECAAAECBAgQIECAAAECBAgQIECAAAECBAgQIECAAAECBAgQIECAAAECBAgQIODoYgMECBAgQIAAAQIECBAgQIAAAQIECBAgQIAAAQIECBAgQIAAAQIECBAgQIAAAQIECBAgQIAAAQILAUeXRQ1CECBAgAABAgQIECBAgAABAgQIECBAgAABAgQIECBAgAABAgQIECBAgAABAgQIECBAgAABAgQIOLrYAAECBAgQIECAAAECBAgQIECAAAECBAgQIECAAAECBAgQIECAAAECBAgQIECAAAECBAgQIECAwELA0WVRgxAECBAgQIAAAQIECBAgQIAAAQIECBAgQIAAAQIECBAgQIAAAQIECBAgQIAAAQIECBAgQIAAAQKOLjZAgAABAgQIECBAgAABAgQIECBAgAABAgQIECBAgAABAgQIECBAgAABAgQIECBAgAABAgQIECCwEHB0WdQgBAECBAgQIECAAAECBAgQIECAAAECBAgQIECAAAECBAgQIECAAAECBAgQIECAAAECBAgQIECAgKOLDRAgQIAAAQIECBAgQIAAAQIECBAgQIAAAQIECBAgQIAAAQIECBAgQIAAAQIECBAgQIAAAQIECCwEHF0WNQhBgAABAgQIECBAgAABAgQIECBAgAABAgQIECBAgAABAgQIECBAgAABAgQIECBAgAABAgQIECDg6GIDBAgQIECAAAECBAgQIECAAAECBAgQIECAAAECBAgQIECAAAECBAgQIECAAAECBAgQIECAAAECCwFHl0UNQhAgQIAAAQIECBAgQIAAAQIECBAgQIAAAQIECBAgQIAAAQIECBAgQIAAAQIECBAgQIAAAQIECDi62AABAgQIECBAgAABAgQIECBAgAABAgQIECBAgAABAgQIECBAgAABAgQIECBAgAABAgQIECBAgMBCIJFMZTwEW2AsAAAAAElFTkSuQmCC">
          <a:extLst>
            <a:ext uri="{FF2B5EF4-FFF2-40B4-BE49-F238E27FC236}">
              <a16:creationId xmlns:a16="http://schemas.microsoft.com/office/drawing/2014/main" id="{C9AF4D9D-A4AB-47EB-9401-2AF78618A71B}"/>
            </a:ext>
          </a:extLst>
        </xdr:cNvPr>
        <xdr:cNvSpPr>
          <a:spLocks noChangeAspect="1" noChangeArrowheads="1"/>
        </xdr:cNvSpPr>
      </xdr:nvSpPr>
      <xdr:spPr bwMode="auto">
        <a:xfrm>
          <a:off x="10220325" y="16383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9</xdr:col>
      <xdr:colOff>1498146</xdr:colOff>
      <xdr:row>2</xdr:row>
      <xdr:rowOff>103754</xdr:rowOff>
    </xdr:from>
    <xdr:to>
      <xdr:col>13</xdr:col>
      <xdr:colOff>798979</xdr:colOff>
      <xdr:row>10</xdr:row>
      <xdr:rowOff>204560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F21BADD-9EB5-45AB-A44A-1F4E3E43212D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Criterios%20P_C_V%20FINAL%20(1)%20(2).xlsx" TargetMode="External"/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Edvan Marroqupin" refreshedDate="45633.997483680556" createdVersion="7" refreshedVersion="7" minRefreshableVersion="3" recordCount="53" xr:uid="{660D37AF-6CD4-4D15-8029-E8FD605A08DE}">
  <cacheSource type="worksheet">
    <worksheetSource ref="A6:G50" sheet="Matriz de Preinversión" r:id="rId2"/>
  </cacheSource>
  <cacheFields count="7">
    <cacheField name="Etapa" numFmtId="0">
      <sharedItems count="10">
        <s v="DIAGNÓSTICO"/>
        <s v="IDENTIFICACIÓN"/>
        <s v="MERCADO"/>
        <s v="TÉCNICO"/>
        <s v="AMBIENTAL"/>
        <s v="RIESGO"/>
        <s v="ADMINISTRATIVO"/>
        <s v="LEGAL"/>
        <s v="ESTUDIO Y EVALUACIÓN FINANCIERA"/>
        <s v="EVALUACIÓN ECONÓMICA Y SOCIAL"/>
      </sharedItems>
    </cacheField>
    <cacheField name="Variable" numFmtId="0">
      <sharedItems count="53">
        <s v="1. Si está definida una problemática, una necesidad u oportunidad de inversión."/>
        <s v="2. Los antecedentes están relacionados a la problemática, necesidad o potencialidad."/>
        <s v="3. Si tiene identificada la población afectada dentro del área de influencia."/>
        <s v="4. Tiene desarrollado el árbol de problemas y objetivos y está relacionado a los antecedentes. "/>
        <s v="5. Si en el árbol de objetivos están identificadas alternativas de solución"/>
        <s v="6. Si están abordados los criterios para seleccionar una de las alternativas de acuerdo a la competencia de la entidad quien formula"/>
        <s v="7. Se proponen al menos 3 opciones técnicas de solución por la alternativa seleccionada."/>
        <s v="8. Se aplica alguna metodología para elegir una de las opciones de acuerdo al tipo de propuesta para continuar con el desarrollo del documento"/>
        <s v="9. Tiene desarrolada la teoría de cambio con el establecimiento de la matriz de resultados con base a la opcón seleccionada"/>
        <s v="1. El nombre del proyecto responde al proceso identificado y cumple con la estructura con base a la normativa."/>
        <s v="2. La descripción responde a las características particulares del proyecto sin entrara a detalle sobre renglones de trabajo."/>
        <s v="3. Los objetivos del proyecto deben coincidir con lo establecido en el árbol de objetivos."/>
        <s v="4. Las metas y resultados deben estar reflejadas en la planificación estratégica y operativa de la EPI"/>
        <s v="5. Debe estar incluida en forma textual o gráfica la vinculación del proyecto con la planificación estratégica y operativa."/>
        <s v="1. Si está definido el bien, producto o servicio a entregar."/>
        <s v="2. Si tiene el análisis de la población objetivo y su proyección a futuro."/>
        <s v="3. Si tiene establecido el período de diseño y la tasa de crecimiento poblacional."/>
        <s v="4. Si tiene abordado el análisis de demanda."/>
        <s v="5. Si tiene abordado el análisis de oferta."/>
        <s v="6. Si  se ha determinado el déficit con el balance entre la oferta y demanda."/>
        <s v="1. Si tiene abordado el análisis de localización incluyendo la macro y microlocalización."/>
        <s v="2. Si tiene definido el tamaño en función a la capacidad establecida en el estudio de mercado."/>
        <s v="3. Si tiene establecida la tecnología a aplicar en la ejecución y en la operación."/>
        <s v="4. Si tiene definido un diseño en base a un terreno con certeza jurídica, "/>
        <s v="5. Si cuenta con el presupuesto de ejecución"/>
        <s v="6. Si cuenta con el presupuesto de operación y mantenimiento"/>
        <s v="7. Si cuenta con las especificaciones técnicas y el cronograma de ejecución física y financiera."/>
        <s v="1. Si tiene identificado el instrumento a aplicar de acuerdo a la naturaleza del proyecto, y "/>
        <s v="2. Si aborda de forma general el impacto del proyecto hacia su entorno inmediato"/>
        <s v="1. La aplicación de la herramienta de análisis de gestion de riesgo (AGRIP)"/>
        <s v="2. Si se tienen identificadas amenazas y riesgos dentro del área de influencia"/>
        <s v="3. Generar las medidas de mitigación propuestas para reducir la vulnerabilidad."/>
        <s v="4. Considerar el análisis de adaptación al cambio climatico."/>
        <s v="5. Generar las medidas de mitigación y adaptación en la propuesta"/>
        <s v="6. Incluir en el presupuesto los renglones relacionados"/>
        <s v="1. Identificar el ente responsable de la administración"/>
        <s v="2. Identificar el encargado de la operación y mantenimiento,"/>
        <s v="3. Generar el organigrama para la ejecución "/>
        <s v="4. Generar el organigrama para el funcionamiento."/>
        <s v="5. Establecer los costos de administración"/>
        <s v="1. Si están identificadas las leyes, normas y reglamentos que aplican de acuerdo a la naturaleza del proyecto para las fases del ciclo de vida del proyecto."/>
        <s v="2. Si tiene la certeza jurídica de la propiedad del bien inmueble y derechos de paso"/>
        <s v="3. Establecer los costos legales por cada fase del ciclo de vida del proyecto. "/>
        <s v="1. Si tiene abordados los costos de ejecución"/>
        <s v="2. Si tiene abordados los costos de operación, mantenimiento"/>
        <s v="3. Si tiene abordados los costos administrativos"/>
        <s v="4. Si tiene abordados los costos legales y otros"/>
        <s v="5. Consolidar los posibles ingresos (beneficios/tarifa) y egresos (costos) del proyecto para elaborar el flujo de fondos del proyecto"/>
        <s v="6. Si están calculados los indicadores financieros"/>
        <s v="7. Si se incluye la interpretación de los indicadores financieros."/>
        <s v="1. Se logran identificar los beneficios sociales de la propuesta en funcion de ahorro y mayor consumo"/>
        <s v="2. Se logran cuantificar los beneficios atribuibles a la propuesta que se formula y evalúa"/>
        <s v="3. Se logran monetizar los beneficios atribuibles a la propuesta que se formula y evalúa"/>
      </sharedItems>
    </cacheField>
    <cacheField name="Criterio" numFmtId="0">
      <sharedItems count="3">
        <s v="Pertinencia"/>
        <s v="Coherencia"/>
        <s v="Viabilidad"/>
      </sharedItems>
    </cacheField>
    <cacheField name="Estado" numFmtId="0">
      <sharedItems/>
    </cacheField>
    <cacheField name="Valor" numFmtId="0">
      <sharedItems containsSemiMixedTypes="0" containsString="0" containsNumber="1" containsInteger="1" minValue="0" maxValue="1"/>
    </cacheField>
    <cacheField name="Peso" numFmtId="0">
      <sharedItems containsSemiMixedTypes="0" containsString="0" containsNumber="1" minValue="2.8899999999999999E-2" maxValue="0.20669999999999999"/>
    </cacheField>
    <cacheField name="% Avance" numFmtId="0">
      <sharedItems containsSemiMixedTypes="0" containsString="0" containsNumber="1" minValue="0" maxValue="0.20669999999999999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53">
  <r>
    <x v="0"/>
    <x v="0"/>
    <x v="0"/>
    <s v="No cumple"/>
    <n v="0"/>
    <n v="4.9599999999999998E-2"/>
    <n v="0"/>
  </r>
  <r>
    <x v="0"/>
    <x v="1"/>
    <x v="0"/>
    <s v="Cumple"/>
    <n v="1"/>
    <n v="4.9599999999999998E-2"/>
    <n v="4.9599999999999998E-2"/>
  </r>
  <r>
    <x v="0"/>
    <x v="2"/>
    <x v="0"/>
    <s v="Cumple"/>
    <n v="1"/>
    <n v="4.9599999999999998E-2"/>
    <n v="4.9599999999999998E-2"/>
  </r>
  <r>
    <x v="0"/>
    <x v="3"/>
    <x v="1"/>
    <s v="Cumple"/>
    <n v="1"/>
    <n v="4.9599999999999998E-2"/>
    <n v="4.9599999999999998E-2"/>
  </r>
  <r>
    <x v="0"/>
    <x v="4"/>
    <x v="1"/>
    <s v="Cumple"/>
    <n v="1"/>
    <n v="4.9599999999999998E-2"/>
    <n v="4.9599999999999998E-2"/>
  </r>
  <r>
    <x v="0"/>
    <x v="5"/>
    <x v="1"/>
    <s v="Cumple"/>
    <n v="1"/>
    <n v="4.9599999999999998E-2"/>
    <n v="4.9599999999999998E-2"/>
  </r>
  <r>
    <x v="0"/>
    <x v="6"/>
    <x v="0"/>
    <s v="Cumple"/>
    <n v="1"/>
    <n v="4.9599999999999998E-2"/>
    <n v="4.9599999999999998E-2"/>
  </r>
  <r>
    <x v="0"/>
    <x v="7"/>
    <x v="0"/>
    <s v="Cumple"/>
    <n v="1"/>
    <n v="4.9599999999999998E-2"/>
    <n v="4.9599999999999998E-2"/>
  </r>
  <r>
    <x v="0"/>
    <x v="8"/>
    <x v="1"/>
    <s v="Cumple"/>
    <n v="1"/>
    <n v="4.9599999999999998E-2"/>
    <n v="4.9599999999999998E-2"/>
  </r>
  <r>
    <x v="1"/>
    <x v="9"/>
    <x v="1"/>
    <s v="Cumple"/>
    <n v="1"/>
    <n v="2.8899999999999999E-2"/>
    <n v="2.8899999999999999E-2"/>
  </r>
  <r>
    <x v="1"/>
    <x v="10"/>
    <x v="1"/>
    <s v="Cumple"/>
    <n v="1"/>
    <n v="2.8899999999999999E-2"/>
    <n v="2.8899999999999999E-2"/>
  </r>
  <r>
    <x v="1"/>
    <x v="11"/>
    <x v="1"/>
    <s v="Cumple"/>
    <n v="1"/>
    <n v="2.8899999999999999E-2"/>
    <n v="2.8899999999999999E-2"/>
  </r>
  <r>
    <x v="1"/>
    <x v="12"/>
    <x v="1"/>
    <s v="Cumple"/>
    <n v="1"/>
    <n v="2.8899999999999999E-2"/>
    <n v="2.8899999999999999E-2"/>
  </r>
  <r>
    <x v="1"/>
    <x v="13"/>
    <x v="1"/>
    <s v="Cumple"/>
    <n v="1"/>
    <n v="2.8899999999999999E-2"/>
    <n v="2.8899999999999999E-2"/>
  </r>
  <r>
    <x v="2"/>
    <x v="14"/>
    <x v="1"/>
    <s v="Cumple"/>
    <n v="1"/>
    <n v="0.1022"/>
    <n v="0.1022"/>
  </r>
  <r>
    <x v="2"/>
    <x v="15"/>
    <x v="1"/>
    <s v="Cumple"/>
    <n v="1"/>
    <n v="0.1022"/>
    <n v="0.1022"/>
  </r>
  <r>
    <x v="2"/>
    <x v="16"/>
    <x v="1"/>
    <s v="Cumple"/>
    <n v="1"/>
    <n v="0.1022"/>
    <n v="0.1022"/>
  </r>
  <r>
    <x v="2"/>
    <x v="17"/>
    <x v="2"/>
    <s v="Cumple"/>
    <n v="1"/>
    <n v="0.1022"/>
    <n v="0.1022"/>
  </r>
  <r>
    <x v="2"/>
    <x v="18"/>
    <x v="2"/>
    <s v="Cumple"/>
    <n v="1"/>
    <n v="0.1022"/>
    <n v="0.1022"/>
  </r>
  <r>
    <x v="2"/>
    <x v="19"/>
    <x v="2"/>
    <s v="Cumple"/>
    <n v="1"/>
    <n v="0.1022"/>
    <n v="0.1022"/>
  </r>
  <r>
    <x v="3"/>
    <x v="20"/>
    <x v="2"/>
    <s v="Cumple"/>
    <n v="1"/>
    <n v="8.2400000000000001E-2"/>
    <n v="8.2400000000000001E-2"/>
  </r>
  <r>
    <x v="3"/>
    <x v="21"/>
    <x v="1"/>
    <s v="Cumple"/>
    <n v="1"/>
    <n v="8.2400000000000001E-2"/>
    <n v="8.2400000000000001E-2"/>
  </r>
  <r>
    <x v="3"/>
    <x v="22"/>
    <x v="2"/>
    <s v="Cumple"/>
    <n v="1"/>
    <n v="8.2400000000000001E-2"/>
    <n v="8.2400000000000001E-2"/>
  </r>
  <r>
    <x v="3"/>
    <x v="23"/>
    <x v="2"/>
    <s v="Cumple"/>
    <n v="1"/>
    <n v="8.2400000000000001E-2"/>
    <n v="8.2400000000000001E-2"/>
  </r>
  <r>
    <x v="3"/>
    <x v="24"/>
    <x v="2"/>
    <s v="Cumple"/>
    <n v="1"/>
    <n v="8.2400000000000001E-2"/>
    <n v="8.2400000000000001E-2"/>
  </r>
  <r>
    <x v="3"/>
    <x v="25"/>
    <x v="2"/>
    <s v="Cumple"/>
    <n v="1"/>
    <n v="8.2400000000000001E-2"/>
    <n v="8.2400000000000001E-2"/>
  </r>
  <r>
    <x v="3"/>
    <x v="26"/>
    <x v="2"/>
    <s v="Cumple"/>
    <n v="1"/>
    <n v="8.2400000000000001E-2"/>
    <n v="8.2400000000000001E-2"/>
  </r>
  <r>
    <x v="4"/>
    <x v="27"/>
    <x v="1"/>
    <s v="Cumple"/>
    <n v="1"/>
    <n v="5.0900000000000001E-2"/>
    <n v="5.0900000000000001E-2"/>
  </r>
  <r>
    <x v="4"/>
    <x v="28"/>
    <x v="0"/>
    <s v="Cumple"/>
    <n v="1"/>
    <n v="5.0900000000000001E-2"/>
    <n v="5.0900000000000001E-2"/>
  </r>
  <r>
    <x v="5"/>
    <x v="29"/>
    <x v="2"/>
    <s v="Cumple"/>
    <n v="1"/>
    <n v="8.09E-2"/>
    <n v="8.09E-2"/>
  </r>
  <r>
    <x v="5"/>
    <x v="30"/>
    <x v="1"/>
    <s v="Cumple"/>
    <n v="1"/>
    <n v="8.09E-2"/>
    <n v="8.09E-2"/>
  </r>
  <r>
    <x v="5"/>
    <x v="31"/>
    <x v="2"/>
    <s v="Cumple"/>
    <n v="1"/>
    <n v="8.09E-2"/>
    <n v="8.09E-2"/>
  </r>
  <r>
    <x v="5"/>
    <x v="32"/>
    <x v="1"/>
    <s v="Cumple"/>
    <n v="1"/>
    <n v="8.09E-2"/>
    <n v="8.09E-2"/>
  </r>
  <r>
    <x v="5"/>
    <x v="33"/>
    <x v="2"/>
    <s v="Cumple"/>
    <n v="1"/>
    <n v="8.09E-2"/>
    <n v="8.09E-2"/>
  </r>
  <r>
    <x v="5"/>
    <x v="34"/>
    <x v="2"/>
    <s v="Cumple"/>
    <n v="1"/>
    <n v="8.09E-2"/>
    <n v="8.09E-2"/>
  </r>
  <r>
    <x v="6"/>
    <x v="35"/>
    <x v="0"/>
    <s v="Cumple"/>
    <n v="1"/>
    <n v="0.20669999999999999"/>
    <n v="0.20669999999999999"/>
  </r>
  <r>
    <x v="6"/>
    <x v="36"/>
    <x v="0"/>
    <s v="Cumple"/>
    <n v="1"/>
    <n v="0.20669999999999999"/>
    <n v="0.20669999999999999"/>
  </r>
  <r>
    <x v="6"/>
    <x v="37"/>
    <x v="0"/>
    <s v="Cumple"/>
    <n v="1"/>
    <n v="0.20669999999999999"/>
    <n v="0.20669999999999999"/>
  </r>
  <r>
    <x v="6"/>
    <x v="38"/>
    <x v="0"/>
    <s v="Cumple"/>
    <n v="1"/>
    <n v="0.20669999999999999"/>
    <n v="0.20669999999999999"/>
  </r>
  <r>
    <x v="6"/>
    <x v="39"/>
    <x v="2"/>
    <s v="Cumple"/>
    <n v="1"/>
    <n v="0.20669999999999999"/>
    <n v="0.20669999999999999"/>
  </r>
  <r>
    <x v="7"/>
    <x v="40"/>
    <x v="2"/>
    <s v="Cumple"/>
    <n v="1"/>
    <n v="0.1133"/>
    <n v="0.1133"/>
  </r>
  <r>
    <x v="7"/>
    <x v="41"/>
    <x v="2"/>
    <s v="Cumple"/>
    <n v="1"/>
    <n v="0.1133"/>
    <n v="0.1133"/>
  </r>
  <r>
    <x v="7"/>
    <x v="42"/>
    <x v="2"/>
    <s v="Cumple"/>
    <n v="1"/>
    <n v="0.1133"/>
    <n v="0.1133"/>
  </r>
  <r>
    <x v="8"/>
    <x v="43"/>
    <x v="2"/>
    <s v="Cumple"/>
    <n v="1"/>
    <n v="0.14249999999999999"/>
    <n v="0.14249999999999999"/>
  </r>
  <r>
    <x v="8"/>
    <x v="44"/>
    <x v="2"/>
    <s v="Cumple"/>
    <n v="1"/>
    <n v="0.14249999999999999"/>
    <n v="0.14249999999999999"/>
  </r>
  <r>
    <x v="8"/>
    <x v="45"/>
    <x v="2"/>
    <s v="Cumple"/>
    <n v="1"/>
    <n v="0.14249999999999999"/>
    <n v="0.14249999999999999"/>
  </r>
  <r>
    <x v="8"/>
    <x v="46"/>
    <x v="2"/>
    <s v="Cumple"/>
    <n v="1"/>
    <n v="0.14249999999999999"/>
    <n v="0.14249999999999999"/>
  </r>
  <r>
    <x v="8"/>
    <x v="47"/>
    <x v="2"/>
    <s v="Cumple"/>
    <n v="1"/>
    <n v="0.14249999999999999"/>
    <n v="0.14249999999999999"/>
  </r>
  <r>
    <x v="8"/>
    <x v="48"/>
    <x v="2"/>
    <s v="Cumple"/>
    <n v="1"/>
    <n v="0.14249999999999999"/>
    <n v="0.14249999999999999"/>
  </r>
  <r>
    <x v="8"/>
    <x v="49"/>
    <x v="2"/>
    <s v="No aplica"/>
    <n v="1"/>
    <n v="0.14249999999999999"/>
    <n v="0.14249999999999999"/>
  </r>
  <r>
    <x v="9"/>
    <x v="50"/>
    <x v="2"/>
    <s v="No aplica"/>
    <n v="1"/>
    <n v="0.14249999999999999"/>
    <n v="0.14249999999999999"/>
  </r>
  <r>
    <x v="9"/>
    <x v="51"/>
    <x v="2"/>
    <s v="No aplica"/>
    <n v="1"/>
    <n v="0.14249999999999999"/>
    <n v="0.14249999999999999"/>
  </r>
  <r>
    <x v="9"/>
    <x v="52"/>
    <x v="2"/>
    <s v="No aplica"/>
    <n v="1"/>
    <n v="0.14249999999999999"/>
    <n v="0.1424999999999999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ACA7580E-4401-4C59-B951-CBA41603430F}" name="TablaDinámica1" cacheId="7294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7" indent="0" outline="1" outlineData="1" multipleFieldFilters="0">
  <location ref="A3:C56" firstHeaderRow="1" firstDataRow="1" firstDataCol="2"/>
  <pivotFields count="7">
    <pivotField axis="axisRow" outline="0" showAll="0" defaultSubtotal="0">
      <items count="10">
        <item x="6"/>
        <item x="4"/>
        <item x="0"/>
        <item x="8"/>
        <item x="9"/>
        <item x="1"/>
        <item x="7"/>
        <item x="2"/>
        <item x="5"/>
        <item x="3"/>
      </items>
    </pivotField>
    <pivotField axis="axisRow" outline="0" showAll="0" defaultSubtotal="0">
      <items count="53">
        <item x="9"/>
        <item x="35"/>
        <item x="29"/>
        <item x="50"/>
        <item x="0"/>
        <item x="14"/>
        <item x="40"/>
        <item x="20"/>
        <item x="43"/>
        <item x="27"/>
        <item x="36"/>
        <item x="10"/>
        <item x="1"/>
        <item x="51"/>
        <item x="28"/>
        <item x="30"/>
        <item x="44"/>
        <item x="21"/>
        <item x="15"/>
        <item x="41"/>
        <item x="42"/>
        <item x="37"/>
        <item x="31"/>
        <item x="11"/>
        <item x="52"/>
        <item x="45"/>
        <item x="22"/>
        <item x="16"/>
        <item x="2"/>
        <item x="32"/>
        <item x="38"/>
        <item x="12"/>
        <item x="17"/>
        <item x="46"/>
        <item x="23"/>
        <item x="3"/>
        <item x="47"/>
        <item x="13"/>
        <item x="39"/>
        <item x="33"/>
        <item x="24"/>
        <item x="4"/>
        <item x="18"/>
        <item x="34"/>
        <item x="19"/>
        <item x="25"/>
        <item x="5"/>
        <item x="48"/>
        <item x="6"/>
        <item x="26"/>
        <item x="49"/>
        <item x="7"/>
        <item x="8"/>
      </items>
    </pivotField>
    <pivotField showAll="0" defaultSubtotal="0"/>
    <pivotField showAll="0" defaultSubtotal="0"/>
    <pivotField showAll="0" defaultSubtotal="0"/>
    <pivotField showAll="0" defaultSubtotal="0"/>
    <pivotField dataField="1" showAll="0" defaultSubtotal="0"/>
  </pivotFields>
  <rowFields count="2">
    <field x="0"/>
    <field x="1"/>
  </rowFields>
  <rowItems count="53">
    <i>
      <x/>
      <x v="1"/>
    </i>
    <i r="1">
      <x v="10"/>
    </i>
    <i r="1">
      <x v="21"/>
    </i>
    <i r="1">
      <x v="30"/>
    </i>
    <i r="1">
      <x v="38"/>
    </i>
    <i>
      <x v="1"/>
      <x v="9"/>
    </i>
    <i r="1">
      <x v="14"/>
    </i>
    <i>
      <x v="2"/>
      <x v="4"/>
    </i>
    <i r="1">
      <x v="12"/>
    </i>
    <i r="1">
      <x v="28"/>
    </i>
    <i r="1">
      <x v="35"/>
    </i>
    <i r="1">
      <x v="41"/>
    </i>
    <i r="1">
      <x v="46"/>
    </i>
    <i r="1">
      <x v="48"/>
    </i>
    <i r="1">
      <x v="51"/>
    </i>
    <i r="1">
      <x v="52"/>
    </i>
    <i>
      <x v="3"/>
      <x v="8"/>
    </i>
    <i r="1">
      <x v="16"/>
    </i>
    <i r="1">
      <x v="25"/>
    </i>
    <i r="1">
      <x v="33"/>
    </i>
    <i r="1">
      <x v="36"/>
    </i>
    <i r="1">
      <x v="47"/>
    </i>
    <i r="1">
      <x v="50"/>
    </i>
    <i>
      <x v="4"/>
      <x v="3"/>
    </i>
    <i r="1">
      <x v="13"/>
    </i>
    <i r="1">
      <x v="24"/>
    </i>
    <i>
      <x v="5"/>
      <x/>
    </i>
    <i r="1">
      <x v="11"/>
    </i>
    <i r="1">
      <x v="23"/>
    </i>
    <i r="1">
      <x v="31"/>
    </i>
    <i r="1">
      <x v="37"/>
    </i>
    <i>
      <x v="6"/>
      <x v="6"/>
    </i>
    <i r="1">
      <x v="19"/>
    </i>
    <i r="1">
      <x v="20"/>
    </i>
    <i>
      <x v="7"/>
      <x v="5"/>
    </i>
    <i r="1">
      <x v="18"/>
    </i>
    <i r="1">
      <x v="27"/>
    </i>
    <i r="1">
      <x v="32"/>
    </i>
    <i r="1">
      <x v="42"/>
    </i>
    <i r="1">
      <x v="44"/>
    </i>
    <i>
      <x v="8"/>
      <x v="2"/>
    </i>
    <i r="1">
      <x v="15"/>
    </i>
    <i r="1">
      <x v="22"/>
    </i>
    <i r="1">
      <x v="29"/>
    </i>
    <i r="1">
      <x v="39"/>
    </i>
    <i r="1">
      <x v="43"/>
    </i>
    <i>
      <x v="9"/>
      <x v="7"/>
    </i>
    <i r="1">
      <x v="17"/>
    </i>
    <i r="1">
      <x v="26"/>
    </i>
    <i r="1">
      <x v="34"/>
    </i>
    <i r="1">
      <x v="40"/>
    </i>
    <i r="1">
      <x v="45"/>
    </i>
    <i r="1">
      <x v="49"/>
    </i>
  </rowItems>
  <colItems count="1">
    <i/>
  </colItems>
  <dataFields count="1">
    <dataField name="% de Avance" fld="6" baseField="0" baseItem="0"/>
  </dataFields>
  <formats count="3">
    <format dxfId="65">
      <pivotArea field="0" type="button" dataOnly="0" labelOnly="1" outline="0" axis="axisRow" fieldPosition="0"/>
    </format>
    <format dxfId="66">
      <pivotArea dataOnly="0" labelOnly="1" fieldPosition="0">
        <references count="1">
          <reference field="0" count="0"/>
        </references>
      </pivotArea>
    </format>
    <format dxfId="67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B3A3D493-1C75-4B30-8070-0C6BEDB7BB0E}" name="TablaDinámica2" cacheId="7294" applyNumberFormats="0" applyBorderFormats="0" applyFontFormats="0" applyPatternFormats="0" applyAlignmentFormats="0" applyWidthHeightFormats="1" dataCaption="Valores" updatedVersion="7" minRefreshableVersion="3" useAutoFormatting="1" rowGrandTotals="0" colGrandTotals="0" itemPrintTitles="1" createdVersion="7" indent="0" outline="1" outlineData="1" multipleFieldFilters="0">
  <location ref="A58:B61" firstHeaderRow="1" firstDataRow="1" firstDataCol="1"/>
  <pivotFields count="7">
    <pivotField outline="0" showAll="0" defaultSubtotal="0">
      <items count="10">
        <item x="6"/>
        <item x="4"/>
        <item x="0"/>
        <item x="8"/>
        <item x="9"/>
        <item x="1"/>
        <item x="7"/>
        <item x="2"/>
        <item x="5"/>
        <item x="3"/>
      </items>
    </pivotField>
    <pivotField outline="0" showAll="0" defaultSubtotal="0">
      <items count="53">
        <item x="9"/>
        <item x="35"/>
        <item x="29"/>
        <item x="50"/>
        <item x="0"/>
        <item x="14"/>
        <item x="40"/>
        <item x="20"/>
        <item x="43"/>
        <item x="27"/>
        <item x="36"/>
        <item x="10"/>
        <item x="1"/>
        <item x="51"/>
        <item x="28"/>
        <item x="30"/>
        <item x="44"/>
        <item x="21"/>
        <item x="15"/>
        <item x="41"/>
        <item x="42"/>
        <item x="37"/>
        <item x="31"/>
        <item x="11"/>
        <item x="52"/>
        <item x="45"/>
        <item x="22"/>
        <item x="16"/>
        <item x="2"/>
        <item x="32"/>
        <item x="38"/>
        <item x="12"/>
        <item x="17"/>
        <item x="46"/>
        <item x="23"/>
        <item x="3"/>
        <item x="47"/>
        <item x="13"/>
        <item x="39"/>
        <item x="33"/>
        <item x="24"/>
        <item x="4"/>
        <item x="18"/>
        <item x="34"/>
        <item x="19"/>
        <item x="25"/>
        <item x="5"/>
        <item x="48"/>
        <item x="6"/>
        <item x="26"/>
        <item x="49"/>
        <item x="7"/>
        <item x="8"/>
      </items>
    </pivotField>
    <pivotField axis="axisRow" showAll="0" defaultSubtotal="0">
      <items count="3">
        <item x="1"/>
        <item x="0"/>
        <item x="2"/>
      </items>
    </pivotField>
    <pivotField showAll="0" defaultSubtotal="0"/>
    <pivotField showAll="0" defaultSubtotal="0"/>
    <pivotField showAll="0" defaultSubtotal="0"/>
    <pivotField dataField="1" showAll="0" defaultSubtotal="0"/>
  </pivotFields>
  <rowFields count="1">
    <field x="2"/>
  </rowFields>
  <rowItems count="3">
    <i>
      <x/>
    </i>
    <i>
      <x v="1"/>
    </i>
    <i>
      <x v="2"/>
    </i>
  </rowItems>
  <colItems count="1">
    <i/>
  </colItems>
  <dataFields count="1">
    <dataField name="Promedio de Avance" fld="6" subtotal="average" baseField="2" baseItem="0"/>
  </dataFields>
  <formats count="2">
    <format dxfId="63">
      <pivotArea field="0" type="button" dataOnly="0" labelOnly="1" outline="0"/>
    </format>
    <format dxfId="64">
      <pivotArea dataOnly="0" labelOnly="1" grandRow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5CFB2A0-DFD6-4EB1-A56E-75577D4ABBB7}" name="Tabla2" displayName="Tabla2" ref="J19:M23" totalsRowCount="1" headerRowDxfId="25" dataDxfId="24" totalsRowDxfId="23" headerRowBorderDxfId="21" tableBorderDxfId="22" totalsRowBorderDxfId="20">
  <sortState xmlns:xlrd2="http://schemas.microsoft.com/office/spreadsheetml/2017/richdata2" ref="J20:M22">
    <sortCondition sortBy="fontColor" ref="K20"/>
  </sortState>
  <tableColumns count="4">
    <tableColumn id="1" xr3:uid="{CDB0DFAD-1888-4257-AD14-0E86FCDACD69}" name="Variable" totalsRowLabel="Totales" dataDxfId="18" totalsRowDxfId="19"/>
    <tableColumn id="2" xr3:uid="{A23D62B9-1C55-42A9-985B-740012961B25}" name="Cumplimiento" totalsRowFunction="custom" dataDxfId="16" totalsRowDxfId="17" dataCellStyle="Porcentaje" totalsRowCellStyle="Porcentaje">
      <totalsRowFormula>SUM(Tabla2[Cumplimiento])</totalsRowFormula>
    </tableColumn>
    <tableColumn id="3" xr3:uid="{6F931598-3A75-4BAE-A486-FC6488F2A446}" name="Meta" totalsRowFunction="custom" dataDxfId="14" totalsRowDxfId="15" dataCellStyle="Porcentaje">
      <totalsRowFormula>SUM(Tabla2[Meta])</totalsRowFormula>
    </tableColumn>
    <tableColumn id="4" xr3:uid="{6D5E96E0-D69E-42A4-96F8-ADC24F0ED0EB}" name=" Avance " dataDxfId="12" totalsRowDxfId="13">
      <calculatedColumnFormula>Tabla2[[#This Row],[Cumplimiento]]/Tabla2[[#This Row],[Meta]]</calculatedColumnFormula>
    </tableColumn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B7EBBC2-E4F1-4381-B2DC-6F1D9DFAC794}" name="Tabla3" displayName="Tabla3" ref="J27:M38" totalsRowShown="0" headerRowDxfId="11" dataDxfId="10" headerRowBorderDxfId="8" tableBorderDxfId="9">
  <tableColumns count="4">
    <tableColumn id="1" xr3:uid="{03411AF3-DB51-4518-A1CF-8F3EB53F6E9D}" name="Estudios" dataDxfId="7"/>
    <tableColumn id="2" xr3:uid="{F07E2AED-6F5D-426D-BB39-00C54CEBB9F2}" name="Cumplimiento" dataDxfId="6"/>
    <tableColumn id="3" xr3:uid="{984C8139-29F0-4680-947E-2D95C1693FF5}" name="Meta" dataDxfId="5" dataCellStyle="Porcentaje"/>
    <tableColumn id="4" xr3:uid="{7E23847C-9879-47C6-A804-FAC6330488EC}" name="Avance " dataDxfId="4">
      <calculatedColumnFormula>Tabla3[[#This Row],[Cumplimiento]]/Tabla3[[#This Row],[Meta]]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2DC4F14-58D3-4B1F-86E9-597842D269D5}" name="Tabla1" displayName="Tabla1" ref="A1:B11" totalsRowShown="0" headerRowDxfId="3" dataDxfId="2">
  <autoFilter ref="A1:B11" xr:uid="{52DC4F14-58D3-4B1F-86E9-597842D269D5}"/>
  <sortState xmlns:xlrd2="http://schemas.microsoft.com/office/spreadsheetml/2017/richdata2" ref="A2:B11">
    <sortCondition descending="1" ref="B2:B11"/>
  </sortState>
  <tableColumns count="2">
    <tableColumn id="1" xr3:uid="{689C7DFE-FA51-4731-B846-6E6C56EA91EC}" name="Etapa" dataDxfId="1"/>
    <tableColumn id="2" xr3:uid="{83E6CC5E-E5F4-49D2-B7B8-83D5E043FCFB}" name="Peso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ivotTable" Target="../pivotTables/pivotTable2.xml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A87B4-E970-4180-A718-B969D98FF60A}">
  <dimension ref="A3:F111"/>
  <sheetViews>
    <sheetView topLeftCell="A19" zoomScale="80" zoomScaleNormal="80" workbookViewId="0">
      <selection activeCell="B41" sqref="B41"/>
    </sheetView>
  </sheetViews>
  <sheetFormatPr defaultColWidth="11.42578125" defaultRowHeight="15"/>
  <cols>
    <col min="1" max="1" width="28.28515625" style="5" bestFit="1" customWidth="1"/>
    <col min="2" max="2" width="156.7109375" bestFit="1" customWidth="1"/>
    <col min="3" max="3" width="12.42578125" style="6" bestFit="1" customWidth="1"/>
    <col min="4" max="4" width="20.85546875" style="6" customWidth="1"/>
    <col min="6" max="6" width="12.7109375" customWidth="1"/>
  </cols>
  <sheetData>
    <row r="3" spans="1:6">
      <c r="A3" s="4" t="s">
        <v>0</v>
      </c>
      <c r="B3" s="3" t="s">
        <v>1</v>
      </c>
      <c r="C3" t="s">
        <v>2</v>
      </c>
      <c r="D3" s="6" t="s">
        <v>3</v>
      </c>
    </row>
    <row r="4" spans="1:6">
      <c r="A4" s="5" t="s">
        <v>4</v>
      </c>
      <c r="B4" t="s">
        <v>5</v>
      </c>
      <c r="C4">
        <v>0.20669999999999999</v>
      </c>
      <c r="D4" s="104">
        <f>AVERAGE(C4:C8)</f>
        <v>0.20670000000000002</v>
      </c>
      <c r="F4" s="6">
        <f>SUMPRODUCT(D4:D56)</f>
        <v>0.99438888888888888</v>
      </c>
    </row>
    <row r="5" spans="1:6">
      <c r="B5" t="s">
        <v>6</v>
      </c>
      <c r="C5">
        <v>0.20669999999999999</v>
      </c>
      <c r="D5" s="104"/>
    </row>
    <row r="6" spans="1:6">
      <c r="B6" t="s">
        <v>7</v>
      </c>
      <c r="C6">
        <v>0.20669999999999999</v>
      </c>
      <c r="D6" s="104"/>
    </row>
    <row r="7" spans="1:6">
      <c r="B7" t="s">
        <v>8</v>
      </c>
      <c r="C7">
        <v>0.20669999999999999</v>
      </c>
      <c r="D7" s="104"/>
    </row>
    <row r="8" spans="1:6">
      <c r="B8" t="s">
        <v>9</v>
      </c>
      <c r="C8">
        <v>0.20669999999999999</v>
      </c>
      <c r="D8" s="104"/>
    </row>
    <row r="9" spans="1:6">
      <c r="A9" s="5" t="s">
        <v>10</v>
      </c>
      <c r="B9" t="s">
        <v>11</v>
      </c>
      <c r="C9">
        <v>5.0900000000000001E-2</v>
      </c>
      <c r="D9" s="104">
        <f>AVERAGE(C9:C10)</f>
        <v>5.0900000000000001E-2</v>
      </c>
    </row>
    <row r="10" spans="1:6">
      <c r="B10" t="s">
        <v>12</v>
      </c>
      <c r="C10">
        <v>5.0900000000000001E-2</v>
      </c>
      <c r="D10" s="104"/>
    </row>
    <row r="11" spans="1:6">
      <c r="A11" s="5" t="s">
        <v>13</v>
      </c>
      <c r="B11" t="s">
        <v>14</v>
      </c>
      <c r="C11">
        <v>0</v>
      </c>
      <c r="D11" s="104">
        <f>AVERAGE(C11:C19)</f>
        <v>4.4088888888888879E-2</v>
      </c>
    </row>
    <row r="12" spans="1:6">
      <c r="B12" t="s">
        <v>15</v>
      </c>
      <c r="C12">
        <v>4.9599999999999998E-2</v>
      </c>
      <c r="D12" s="104"/>
    </row>
    <row r="13" spans="1:6">
      <c r="B13" t="s">
        <v>16</v>
      </c>
      <c r="C13">
        <v>4.9599999999999998E-2</v>
      </c>
      <c r="D13" s="104"/>
    </row>
    <row r="14" spans="1:6">
      <c r="B14" t="s">
        <v>17</v>
      </c>
      <c r="C14">
        <v>4.9599999999999998E-2</v>
      </c>
      <c r="D14" s="104"/>
    </row>
    <row r="15" spans="1:6">
      <c r="B15" t="s">
        <v>18</v>
      </c>
      <c r="C15">
        <v>4.9599999999999998E-2</v>
      </c>
      <c r="D15" s="104"/>
    </row>
    <row r="16" spans="1:6">
      <c r="B16" t="s">
        <v>19</v>
      </c>
      <c r="C16">
        <v>4.9599999999999998E-2</v>
      </c>
      <c r="D16" s="104"/>
    </row>
    <row r="17" spans="1:4">
      <c r="B17" t="s">
        <v>20</v>
      </c>
      <c r="C17">
        <v>4.9599999999999998E-2</v>
      </c>
      <c r="D17" s="104"/>
    </row>
    <row r="18" spans="1:4">
      <c r="B18" t="s">
        <v>21</v>
      </c>
      <c r="C18">
        <v>4.9599999999999998E-2</v>
      </c>
      <c r="D18" s="104"/>
    </row>
    <row r="19" spans="1:4">
      <c r="B19" t="s">
        <v>22</v>
      </c>
      <c r="C19">
        <v>4.9599999999999998E-2</v>
      </c>
      <c r="D19" s="104"/>
    </row>
    <row r="20" spans="1:4" ht="30">
      <c r="A20" s="5" t="s">
        <v>23</v>
      </c>
      <c r="B20" t="s">
        <v>24</v>
      </c>
      <c r="C20">
        <v>0.14249999999999999</v>
      </c>
      <c r="D20" s="104">
        <f>AVERAGE(C20:C26)</f>
        <v>0.14249999999999999</v>
      </c>
    </row>
    <row r="21" spans="1:4">
      <c r="B21" t="s">
        <v>25</v>
      </c>
      <c r="C21">
        <v>0.14249999999999999</v>
      </c>
      <c r="D21" s="104"/>
    </row>
    <row r="22" spans="1:4">
      <c r="B22" t="s">
        <v>26</v>
      </c>
      <c r="C22">
        <v>0.14249999999999999</v>
      </c>
      <c r="D22" s="104"/>
    </row>
    <row r="23" spans="1:4">
      <c r="B23" t="s">
        <v>27</v>
      </c>
      <c r="C23">
        <v>0.14249999999999999</v>
      </c>
      <c r="D23" s="104"/>
    </row>
    <row r="24" spans="1:4">
      <c r="B24" t="s">
        <v>28</v>
      </c>
      <c r="C24">
        <v>0.14249999999999999</v>
      </c>
      <c r="D24" s="104"/>
    </row>
    <row r="25" spans="1:4">
      <c r="B25" t="s">
        <v>29</v>
      </c>
      <c r="C25">
        <v>0.14249999999999999</v>
      </c>
      <c r="D25" s="104"/>
    </row>
    <row r="26" spans="1:4">
      <c r="B26" t="s">
        <v>30</v>
      </c>
      <c r="C26">
        <v>0.14249999999999999</v>
      </c>
      <c r="D26" s="104"/>
    </row>
    <row r="27" spans="1:4" ht="30">
      <c r="A27" s="5" t="s">
        <v>31</v>
      </c>
      <c r="B27" t="s">
        <v>32</v>
      </c>
      <c r="C27">
        <v>0.14249999999999999</v>
      </c>
      <c r="D27" s="104">
        <f>AVERAGE(C27:C29)</f>
        <v>0.14249999999999999</v>
      </c>
    </row>
    <row r="28" spans="1:4">
      <c r="B28" t="s">
        <v>33</v>
      </c>
      <c r="C28">
        <v>0.14249999999999999</v>
      </c>
      <c r="D28" s="104"/>
    </row>
    <row r="29" spans="1:4">
      <c r="B29" t="s">
        <v>34</v>
      </c>
      <c r="C29">
        <v>0.14249999999999999</v>
      </c>
      <c r="D29" s="104"/>
    </row>
    <row r="30" spans="1:4">
      <c r="A30" s="5" t="s">
        <v>35</v>
      </c>
      <c r="B30" t="s">
        <v>36</v>
      </c>
      <c r="C30">
        <v>2.8899999999999999E-2</v>
      </c>
      <c r="D30" s="104">
        <f>AVERAGE(C30:C34)</f>
        <v>2.8899999999999999E-2</v>
      </c>
    </row>
    <row r="31" spans="1:4">
      <c r="B31" t="s">
        <v>37</v>
      </c>
      <c r="C31">
        <v>2.8899999999999999E-2</v>
      </c>
      <c r="D31" s="104"/>
    </row>
    <row r="32" spans="1:4">
      <c r="B32" t="s">
        <v>38</v>
      </c>
      <c r="C32">
        <v>2.8899999999999999E-2</v>
      </c>
      <c r="D32" s="104"/>
    </row>
    <row r="33" spans="1:4">
      <c r="B33" t="s">
        <v>39</v>
      </c>
      <c r="C33">
        <v>2.8899999999999999E-2</v>
      </c>
      <c r="D33" s="104"/>
    </row>
    <row r="34" spans="1:4">
      <c r="B34" t="s">
        <v>40</v>
      </c>
      <c r="C34">
        <v>2.8899999999999999E-2</v>
      </c>
      <c r="D34" s="104"/>
    </row>
    <row r="35" spans="1:4">
      <c r="A35" s="5" t="s">
        <v>41</v>
      </c>
      <c r="B35" t="s">
        <v>42</v>
      </c>
      <c r="C35">
        <v>0.1133</v>
      </c>
      <c r="D35" s="104">
        <f>AVERAGE(C35:C37)</f>
        <v>0.1133</v>
      </c>
    </row>
    <row r="36" spans="1:4">
      <c r="B36" t="s">
        <v>43</v>
      </c>
      <c r="C36">
        <v>0.1133</v>
      </c>
      <c r="D36" s="104"/>
    </row>
    <row r="37" spans="1:4">
      <c r="B37" t="s">
        <v>44</v>
      </c>
      <c r="C37">
        <v>0.1133</v>
      </c>
      <c r="D37" s="104"/>
    </row>
    <row r="38" spans="1:4">
      <c r="A38" s="5" t="s">
        <v>45</v>
      </c>
      <c r="B38" t="s">
        <v>46</v>
      </c>
      <c r="C38">
        <v>0.1022</v>
      </c>
      <c r="D38" s="104">
        <f>AVERAGE(C38:C43)</f>
        <v>0.1022</v>
      </c>
    </row>
    <row r="39" spans="1:4">
      <c r="B39" t="s">
        <v>47</v>
      </c>
      <c r="C39">
        <v>0.1022</v>
      </c>
      <c r="D39" s="104"/>
    </row>
    <row r="40" spans="1:4">
      <c r="B40" t="s">
        <v>48</v>
      </c>
      <c r="C40">
        <v>0.1022</v>
      </c>
      <c r="D40" s="104"/>
    </row>
    <row r="41" spans="1:4">
      <c r="B41" t="s">
        <v>49</v>
      </c>
      <c r="C41">
        <v>0.1022</v>
      </c>
      <c r="D41" s="104"/>
    </row>
    <row r="42" spans="1:4">
      <c r="B42" t="s">
        <v>50</v>
      </c>
      <c r="C42">
        <v>0.1022</v>
      </c>
      <c r="D42" s="104"/>
    </row>
    <row r="43" spans="1:4">
      <c r="B43" t="s">
        <v>51</v>
      </c>
      <c r="C43">
        <v>0.1022</v>
      </c>
      <c r="D43" s="104"/>
    </row>
    <row r="44" spans="1:4">
      <c r="A44" s="5" t="s">
        <v>52</v>
      </c>
      <c r="B44" t="s">
        <v>53</v>
      </c>
      <c r="C44">
        <v>8.09E-2</v>
      </c>
      <c r="D44" s="104">
        <f>AVERAGE(C44:C49)</f>
        <v>8.0899999999999986E-2</v>
      </c>
    </row>
    <row r="45" spans="1:4">
      <c r="B45" t="s">
        <v>54</v>
      </c>
      <c r="C45">
        <v>8.09E-2</v>
      </c>
      <c r="D45" s="104"/>
    </row>
    <row r="46" spans="1:4">
      <c r="B46" t="s">
        <v>55</v>
      </c>
      <c r="C46">
        <v>8.09E-2</v>
      </c>
      <c r="D46" s="104"/>
    </row>
    <row r="47" spans="1:4">
      <c r="B47" t="s">
        <v>56</v>
      </c>
      <c r="C47">
        <v>8.09E-2</v>
      </c>
      <c r="D47" s="104"/>
    </row>
    <row r="48" spans="1:4">
      <c r="B48" t="s">
        <v>57</v>
      </c>
      <c r="C48">
        <v>8.09E-2</v>
      </c>
      <c r="D48" s="104"/>
    </row>
    <row r="49" spans="1:6">
      <c r="B49" t="s">
        <v>58</v>
      </c>
      <c r="C49">
        <v>8.09E-2</v>
      </c>
      <c r="D49" s="104"/>
    </row>
    <row r="50" spans="1:6">
      <c r="A50" s="5" t="s">
        <v>59</v>
      </c>
      <c r="B50" t="s">
        <v>60</v>
      </c>
      <c r="C50">
        <v>8.2400000000000001E-2</v>
      </c>
      <c r="D50" s="104">
        <f>AVERAGE(C50:C56)</f>
        <v>8.2400000000000015E-2</v>
      </c>
    </row>
    <row r="51" spans="1:6">
      <c r="B51" t="s">
        <v>61</v>
      </c>
      <c r="C51">
        <v>8.2400000000000001E-2</v>
      </c>
      <c r="D51" s="104"/>
    </row>
    <row r="52" spans="1:6">
      <c r="B52" t="s">
        <v>62</v>
      </c>
      <c r="C52">
        <v>8.2400000000000001E-2</v>
      </c>
      <c r="D52" s="104"/>
    </row>
    <row r="53" spans="1:6">
      <c r="B53" t="s">
        <v>63</v>
      </c>
      <c r="C53">
        <v>8.2400000000000001E-2</v>
      </c>
      <c r="D53" s="104"/>
    </row>
    <row r="54" spans="1:6">
      <c r="B54" t="s">
        <v>64</v>
      </c>
      <c r="C54">
        <v>8.2400000000000001E-2</v>
      </c>
      <c r="D54" s="104"/>
    </row>
    <row r="55" spans="1:6">
      <c r="B55" t="s">
        <v>65</v>
      </c>
      <c r="C55">
        <v>8.2400000000000001E-2</v>
      </c>
      <c r="D55" s="104"/>
    </row>
    <row r="56" spans="1:6">
      <c r="B56" t="s">
        <v>66</v>
      </c>
      <c r="C56">
        <v>8.2400000000000001E-2</v>
      </c>
      <c r="D56" s="104"/>
    </row>
    <row r="57" spans="1:6">
      <c r="A57"/>
    </row>
    <row r="58" spans="1:6">
      <c r="A58" s="3" t="s">
        <v>0</v>
      </c>
      <c r="B58" t="s">
        <v>67</v>
      </c>
      <c r="C58"/>
      <c r="D58" s="6" t="s">
        <v>3</v>
      </c>
    </row>
    <row r="59" spans="1:6">
      <c r="A59" s="1" t="s">
        <v>68</v>
      </c>
      <c r="B59">
        <v>5.9037499999999993E-2</v>
      </c>
      <c r="C59"/>
      <c r="D59" s="104" t="e">
        <f>AVERAGE(C59:C63)</f>
        <v>#DIV/0!</v>
      </c>
      <c r="F59" s="6" t="e">
        <f>SUMPRODUCT(D59:D111)</f>
        <v>#DIV/0!</v>
      </c>
    </row>
    <row r="60" spans="1:6">
      <c r="A60" s="1" t="s">
        <v>69</v>
      </c>
      <c r="B60">
        <v>0.10760999999999998</v>
      </c>
      <c r="C60"/>
      <c r="D60" s="104"/>
    </row>
    <row r="61" spans="1:6">
      <c r="A61" s="1" t="s">
        <v>70</v>
      </c>
      <c r="B61">
        <v>0.11467407407407409</v>
      </c>
      <c r="C61"/>
      <c r="D61" s="104"/>
    </row>
    <row r="62" spans="1:6">
      <c r="A62"/>
      <c r="C62"/>
      <c r="D62" s="104"/>
    </row>
    <row r="63" spans="1:6">
      <c r="A63"/>
      <c r="C63"/>
      <c r="D63" s="104"/>
    </row>
    <row r="64" spans="1:6">
      <c r="A64"/>
      <c r="C64"/>
      <c r="D64" s="104" t="e">
        <f>AVERAGE(C64:C65)</f>
        <v>#DIV/0!</v>
      </c>
    </row>
    <row r="65" spans="1:4">
      <c r="A65"/>
      <c r="C65"/>
      <c r="D65" s="104"/>
    </row>
    <row r="66" spans="1:4">
      <c r="A66"/>
      <c r="C66"/>
      <c r="D66" s="104" t="e">
        <f>AVERAGE(C66:C74)</f>
        <v>#DIV/0!</v>
      </c>
    </row>
    <row r="67" spans="1:4">
      <c r="A67"/>
      <c r="C67"/>
      <c r="D67" s="104"/>
    </row>
    <row r="68" spans="1:4">
      <c r="A68"/>
      <c r="C68"/>
      <c r="D68" s="104"/>
    </row>
    <row r="69" spans="1:4">
      <c r="A69"/>
      <c r="C69"/>
      <c r="D69" s="104"/>
    </row>
    <row r="70" spans="1:4">
      <c r="A70"/>
      <c r="C70"/>
      <c r="D70" s="104"/>
    </row>
    <row r="71" spans="1:4">
      <c r="A71"/>
      <c r="C71"/>
      <c r="D71" s="104"/>
    </row>
    <row r="72" spans="1:4">
      <c r="A72"/>
      <c r="C72"/>
      <c r="D72" s="104"/>
    </row>
    <row r="73" spans="1:4">
      <c r="A73"/>
      <c r="C73"/>
      <c r="D73" s="104"/>
    </row>
    <row r="74" spans="1:4">
      <c r="A74"/>
      <c r="C74"/>
      <c r="D74" s="104"/>
    </row>
    <row r="75" spans="1:4">
      <c r="A75"/>
      <c r="C75"/>
      <c r="D75" s="104" t="e">
        <f>AVERAGE(C75:C81)</f>
        <v>#DIV/0!</v>
      </c>
    </row>
    <row r="76" spans="1:4">
      <c r="A76"/>
      <c r="C76"/>
      <c r="D76" s="104"/>
    </row>
    <row r="77" spans="1:4">
      <c r="A77"/>
      <c r="C77"/>
      <c r="D77" s="104"/>
    </row>
    <row r="78" spans="1:4">
      <c r="A78"/>
      <c r="C78"/>
      <c r="D78" s="104"/>
    </row>
    <row r="79" spans="1:4">
      <c r="A79"/>
      <c r="C79"/>
      <c r="D79" s="104"/>
    </row>
    <row r="80" spans="1:4">
      <c r="A80"/>
      <c r="C80"/>
      <c r="D80" s="104"/>
    </row>
    <row r="81" spans="1:4">
      <c r="A81"/>
      <c r="C81"/>
      <c r="D81" s="104"/>
    </row>
    <row r="82" spans="1:4">
      <c r="A82"/>
      <c r="C82"/>
      <c r="D82" s="104" t="e">
        <f>AVERAGE(C82:C84)</f>
        <v>#DIV/0!</v>
      </c>
    </row>
    <row r="83" spans="1:4">
      <c r="A83"/>
      <c r="C83"/>
      <c r="D83" s="104"/>
    </row>
    <row r="84" spans="1:4">
      <c r="A84"/>
      <c r="C84"/>
      <c r="D84" s="104"/>
    </row>
    <row r="85" spans="1:4">
      <c r="A85"/>
      <c r="C85"/>
      <c r="D85" s="104" t="e">
        <f>AVERAGE(C85:C89)</f>
        <v>#DIV/0!</v>
      </c>
    </row>
    <row r="86" spans="1:4">
      <c r="A86"/>
      <c r="C86"/>
      <c r="D86" s="104"/>
    </row>
    <row r="87" spans="1:4">
      <c r="A87"/>
      <c r="C87"/>
      <c r="D87" s="104"/>
    </row>
    <row r="88" spans="1:4">
      <c r="A88"/>
      <c r="C88"/>
      <c r="D88" s="104"/>
    </row>
    <row r="89" spans="1:4">
      <c r="A89"/>
      <c r="C89"/>
      <c r="D89" s="104"/>
    </row>
    <row r="90" spans="1:4">
      <c r="A90"/>
      <c r="C90"/>
      <c r="D90" s="104" t="e">
        <f>AVERAGE(C90:C92)</f>
        <v>#DIV/0!</v>
      </c>
    </row>
    <row r="91" spans="1:4">
      <c r="A91"/>
      <c r="C91"/>
      <c r="D91" s="104"/>
    </row>
    <row r="92" spans="1:4">
      <c r="A92"/>
      <c r="C92"/>
      <c r="D92" s="104"/>
    </row>
    <row r="93" spans="1:4">
      <c r="A93"/>
      <c r="C93"/>
      <c r="D93" s="104" t="e">
        <f>AVERAGE(C93:C98)</f>
        <v>#DIV/0!</v>
      </c>
    </row>
    <row r="94" spans="1:4">
      <c r="A94"/>
      <c r="C94"/>
      <c r="D94" s="104"/>
    </row>
    <row r="95" spans="1:4">
      <c r="A95"/>
      <c r="C95"/>
      <c r="D95" s="104"/>
    </row>
    <row r="96" spans="1:4">
      <c r="A96"/>
      <c r="C96"/>
      <c r="D96" s="104"/>
    </row>
    <row r="97" spans="1:4">
      <c r="A97"/>
      <c r="C97"/>
      <c r="D97" s="104"/>
    </row>
    <row r="98" spans="1:4">
      <c r="A98"/>
      <c r="C98"/>
      <c r="D98" s="104"/>
    </row>
    <row r="99" spans="1:4">
      <c r="A99"/>
      <c r="C99"/>
      <c r="D99" s="104" t="e">
        <f>AVERAGE(C99:C104)</f>
        <v>#DIV/0!</v>
      </c>
    </row>
    <row r="100" spans="1:4">
      <c r="A100"/>
      <c r="C100"/>
      <c r="D100" s="104"/>
    </row>
    <row r="101" spans="1:4">
      <c r="A101"/>
      <c r="C101"/>
      <c r="D101" s="104"/>
    </row>
    <row r="102" spans="1:4">
      <c r="A102"/>
      <c r="C102"/>
      <c r="D102" s="104"/>
    </row>
    <row r="103" spans="1:4">
      <c r="A103"/>
      <c r="C103"/>
      <c r="D103" s="104"/>
    </row>
    <row r="104" spans="1:4">
      <c r="A104"/>
      <c r="C104"/>
      <c r="D104" s="104"/>
    </row>
    <row r="105" spans="1:4">
      <c r="A105"/>
      <c r="C105"/>
      <c r="D105" s="104" t="e">
        <f>AVERAGE(C105:C111)</f>
        <v>#DIV/0!</v>
      </c>
    </row>
    <row r="106" spans="1:4">
      <c r="A106"/>
      <c r="C106"/>
      <c r="D106" s="104"/>
    </row>
    <row r="107" spans="1:4">
      <c r="A107"/>
      <c r="C107"/>
      <c r="D107" s="104"/>
    </row>
    <row r="108" spans="1:4">
      <c r="A108"/>
      <c r="C108"/>
      <c r="D108" s="104"/>
    </row>
    <row r="109" spans="1:4">
      <c r="A109"/>
      <c r="C109"/>
      <c r="D109" s="104"/>
    </row>
    <row r="110" spans="1:4">
      <c r="A110"/>
      <c r="C110"/>
      <c r="D110" s="104"/>
    </row>
    <row r="111" spans="1:4">
      <c r="A111"/>
      <c r="C111"/>
      <c r="D111" s="104"/>
    </row>
  </sheetData>
  <sheetProtection algorithmName="SHA-512" hashValue="/QO3a63vmEGi/ivWxmpsFOIl29We9DOQS3V3h+vw1Rad200LLxeGTZMZBUApWiniw7Z7MuMGipnCiDXEXRQpYA==" saltValue="UA2vOAjeliDOMkLjMfOHfQ==" spinCount="100000" sheet="1" objects="1" scenarios="1" selectLockedCells="1" selectUnlockedCells="1"/>
  <mergeCells count="20">
    <mergeCell ref="D99:D104"/>
    <mergeCell ref="D105:D111"/>
    <mergeCell ref="D66:D74"/>
    <mergeCell ref="D75:D81"/>
    <mergeCell ref="D82:D84"/>
    <mergeCell ref="D85:D89"/>
    <mergeCell ref="D90:D92"/>
    <mergeCell ref="D93:D98"/>
    <mergeCell ref="D64:D65"/>
    <mergeCell ref="D4:D8"/>
    <mergeCell ref="D9:D10"/>
    <mergeCell ref="D11:D19"/>
    <mergeCell ref="D20:D26"/>
    <mergeCell ref="D27:D29"/>
    <mergeCell ref="D30:D34"/>
    <mergeCell ref="D35:D37"/>
    <mergeCell ref="D38:D43"/>
    <mergeCell ref="D44:D49"/>
    <mergeCell ref="D50:D56"/>
    <mergeCell ref="D59:D6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373DB4-E2F2-4173-9F68-5E5F168DAC2C}">
  <dimension ref="A1:U54"/>
  <sheetViews>
    <sheetView tabSelected="1" view="pageBreakPreview" topLeftCell="B11" zoomScale="130" zoomScaleNormal="100" zoomScaleSheetLayoutView="130" workbookViewId="0">
      <selection activeCell="D19" sqref="D19"/>
    </sheetView>
  </sheetViews>
  <sheetFormatPr defaultColWidth="11.42578125" defaultRowHeight="15"/>
  <cols>
    <col min="1" max="1" width="17.140625" style="24" customWidth="1"/>
    <col min="2" max="2" width="84.140625" style="25" customWidth="1"/>
    <col min="3" max="3" width="10.85546875" hidden="1" customWidth="1"/>
    <col min="4" max="4" width="13.85546875" customWidth="1"/>
    <col min="5" max="5" width="6.42578125" hidden="1" customWidth="1"/>
    <col min="6" max="6" width="7.7109375" hidden="1" customWidth="1"/>
    <col min="7" max="7" width="18.42578125" hidden="1" customWidth="1"/>
    <col min="8" max="8" width="24.140625" customWidth="1"/>
    <col min="9" max="9" width="2.28515625" customWidth="1"/>
    <col min="10" max="10" width="36.5703125" customWidth="1"/>
    <col min="11" max="11" width="16.42578125" customWidth="1"/>
    <col min="12" max="12" width="19.7109375" customWidth="1"/>
    <col min="13" max="13" width="14.28515625" customWidth="1"/>
    <col min="14" max="14" width="13.7109375" customWidth="1"/>
    <col min="15" max="15" width="15.7109375" customWidth="1"/>
    <col min="16" max="16" width="12.5703125" customWidth="1"/>
    <col min="17" max="17" width="15.85546875" customWidth="1"/>
  </cols>
  <sheetData>
    <row r="1" spans="1:21" ht="26.25" customHeight="1" thickBot="1">
      <c r="A1" s="127" t="s">
        <v>71</v>
      </c>
      <c r="B1" s="128"/>
      <c r="C1" s="128"/>
      <c r="D1" s="129"/>
      <c r="E1" s="129"/>
      <c r="F1" s="129"/>
      <c r="G1" s="129"/>
      <c r="H1" s="130"/>
      <c r="J1" s="126" t="s">
        <v>72</v>
      </c>
      <c r="K1" s="126"/>
      <c r="L1" s="126"/>
      <c r="M1" s="126"/>
      <c r="N1" s="126"/>
      <c r="O1" s="126"/>
      <c r="P1" s="126"/>
      <c r="Q1" s="126"/>
      <c r="R1" s="126"/>
    </row>
    <row r="2" spans="1:21">
      <c r="A2" s="21" t="s">
        <v>73</v>
      </c>
      <c r="B2" s="131"/>
      <c r="C2" s="132"/>
      <c r="D2" s="137" t="s">
        <v>74</v>
      </c>
      <c r="E2" s="138"/>
      <c r="F2" s="138"/>
      <c r="G2" s="143"/>
      <c r="H2" s="144"/>
    </row>
    <row r="3" spans="1:21" ht="18" customHeight="1">
      <c r="A3" s="22" t="s">
        <v>75</v>
      </c>
      <c r="B3" s="133"/>
      <c r="C3" s="134"/>
      <c r="D3" s="139" t="s">
        <v>76</v>
      </c>
      <c r="E3" s="140"/>
      <c r="F3" s="140"/>
      <c r="G3" s="145"/>
      <c r="H3" s="146"/>
      <c r="J3" s="149"/>
      <c r="K3" s="149"/>
      <c r="L3" s="149"/>
      <c r="M3" s="149"/>
      <c r="N3" s="149"/>
      <c r="O3" s="149"/>
    </row>
    <row r="4" spans="1:21" ht="22.5" customHeight="1" thickBot="1">
      <c r="A4" s="23" t="s">
        <v>77</v>
      </c>
      <c r="B4" s="135"/>
      <c r="C4" s="136"/>
      <c r="D4" s="141" t="s">
        <v>78</v>
      </c>
      <c r="E4" s="142"/>
      <c r="F4" s="142"/>
      <c r="G4" s="147"/>
      <c r="H4" s="148"/>
    </row>
    <row r="5" spans="1:21" ht="8.25" customHeight="1" thickBot="1">
      <c r="K5" s="26"/>
      <c r="L5" s="26"/>
    </row>
    <row r="6" spans="1:21" ht="29.25" customHeight="1" thickBot="1">
      <c r="A6" s="27" t="s">
        <v>79</v>
      </c>
      <c r="B6" s="28" t="s">
        <v>80</v>
      </c>
      <c r="C6" s="29" t="s">
        <v>81</v>
      </c>
      <c r="D6" s="29" t="s">
        <v>82</v>
      </c>
      <c r="E6" s="29" t="s">
        <v>83</v>
      </c>
      <c r="F6" s="29" t="s">
        <v>84</v>
      </c>
      <c r="G6" s="28" t="s">
        <v>85</v>
      </c>
      <c r="H6" s="30" t="s">
        <v>86</v>
      </c>
      <c r="I6" s="31"/>
      <c r="J6" s="32"/>
      <c r="K6" s="26"/>
      <c r="L6" s="26"/>
    </row>
    <row r="7" spans="1:21" ht="19.5" customHeight="1">
      <c r="A7" s="153" t="s">
        <v>13</v>
      </c>
      <c r="B7" s="33" t="s">
        <v>87</v>
      </c>
      <c r="C7" s="34" t="s">
        <v>69</v>
      </c>
      <c r="D7" s="96" t="s">
        <v>88</v>
      </c>
      <c r="E7" s="35">
        <f>IF(D9="Cumple",1,0)</f>
        <v>0</v>
      </c>
      <c r="F7" s="35">
        <f>IFERROR(VLOOKUP(A7,Tabla1[#All],2,FALSE),"")</f>
        <v>4.9599999999999998E-2</v>
      </c>
      <c r="G7" s="35">
        <f>E7*F7</f>
        <v>0</v>
      </c>
      <c r="H7" s="150">
        <f>AVERAGE(G7:G16)</f>
        <v>3.3066666666666661E-2</v>
      </c>
      <c r="I7" s="36"/>
      <c r="J7" s="32"/>
      <c r="T7" s="37" t="s">
        <v>89</v>
      </c>
      <c r="U7" s="38">
        <f>Tabla2[[#Totals],[Cumplimiento]]</f>
        <v>0.12037142857142856</v>
      </c>
    </row>
    <row r="8" spans="1:21" ht="19.5" customHeight="1">
      <c r="A8" s="154"/>
      <c r="B8" s="39" t="s">
        <v>90</v>
      </c>
      <c r="C8" s="40" t="s">
        <v>69</v>
      </c>
      <c r="D8" s="97" t="s">
        <v>88</v>
      </c>
      <c r="E8" s="40"/>
      <c r="F8" s="40"/>
      <c r="G8" s="40"/>
      <c r="H8" s="151"/>
      <c r="I8" s="36"/>
      <c r="J8" s="32"/>
      <c r="T8" s="37"/>
      <c r="U8" s="38"/>
    </row>
    <row r="9" spans="1:21" ht="17.25" customHeight="1">
      <c r="A9" s="154"/>
      <c r="B9" s="39" t="s">
        <v>91</v>
      </c>
      <c r="C9" s="40" t="s">
        <v>69</v>
      </c>
      <c r="D9" s="97" t="s">
        <v>88</v>
      </c>
      <c r="E9" s="41">
        <f>IF(D7="Cumple",1,0)</f>
        <v>0</v>
      </c>
      <c r="F9" s="41">
        <f>IFERROR(VLOOKUP($A$7,Tabla1[#All],2,FALSE),"")</f>
        <v>4.9599999999999998E-2</v>
      </c>
      <c r="G9" s="40">
        <f t="shared" ref="G9:G16" si="0">E9*F9</f>
        <v>0</v>
      </c>
      <c r="H9" s="151"/>
      <c r="I9" s="36"/>
      <c r="J9" s="32"/>
      <c r="T9" s="37" t="s">
        <v>92</v>
      </c>
      <c r="U9" s="38">
        <f>1-U7</f>
        <v>0.87962857142857143</v>
      </c>
    </row>
    <row r="10" spans="1:21" ht="21" customHeight="1">
      <c r="A10" s="154"/>
      <c r="B10" s="42" t="s">
        <v>93</v>
      </c>
      <c r="C10" s="40" t="s">
        <v>69</v>
      </c>
      <c r="D10" s="97" t="s">
        <v>94</v>
      </c>
      <c r="E10" s="40">
        <f>IF(D8="Cumple",1,0)</f>
        <v>0</v>
      </c>
      <c r="F10" s="41">
        <f>IFERROR(VLOOKUP($A$7,Tabla1[#All],2,FALSE),"")</f>
        <v>4.9599999999999998E-2</v>
      </c>
      <c r="G10" s="40">
        <f t="shared" si="0"/>
        <v>0</v>
      </c>
      <c r="H10" s="151"/>
      <c r="I10" s="36"/>
      <c r="J10" s="32"/>
    </row>
    <row r="11" spans="1:21" ht="30.75" customHeight="1">
      <c r="A11" s="154"/>
      <c r="B11" s="39" t="s">
        <v>95</v>
      </c>
      <c r="C11" s="41" t="s">
        <v>69</v>
      </c>
      <c r="D11" s="97" t="s">
        <v>94</v>
      </c>
      <c r="E11" s="41">
        <f t="shared" ref="E11:E16" si="1">IF(D11="Cumple",1,0)</f>
        <v>1</v>
      </c>
      <c r="F11" s="41">
        <f>IFERROR(VLOOKUP($A$7,Tabla1[#All],2,FALSE),"")</f>
        <v>4.9599999999999998E-2</v>
      </c>
      <c r="G11" s="40">
        <f t="shared" si="0"/>
        <v>4.9599999999999998E-2</v>
      </c>
      <c r="H11" s="151"/>
      <c r="I11" s="36"/>
    </row>
    <row r="12" spans="1:21" ht="16.5" customHeight="1" thickBot="1">
      <c r="A12" s="154"/>
      <c r="B12" s="39" t="s">
        <v>96</v>
      </c>
      <c r="C12" s="40" t="s">
        <v>69</v>
      </c>
      <c r="D12" s="97" t="s">
        <v>94</v>
      </c>
      <c r="E12" s="40">
        <f t="shared" si="1"/>
        <v>1</v>
      </c>
      <c r="F12" s="41">
        <f>IFERROR(VLOOKUP($A$7,Tabla1[#All],2,FALSE),"")</f>
        <v>4.9599999999999998E-2</v>
      </c>
      <c r="G12" s="40">
        <f t="shared" si="0"/>
        <v>4.9599999999999998E-2</v>
      </c>
      <c r="H12" s="151"/>
      <c r="I12" s="36"/>
      <c r="J12" t="s">
        <v>97</v>
      </c>
    </row>
    <row r="13" spans="1:21" ht="15.75" customHeight="1">
      <c r="A13" s="154"/>
      <c r="B13" s="39" t="s">
        <v>98</v>
      </c>
      <c r="C13" s="40" t="s">
        <v>69</v>
      </c>
      <c r="D13" s="97" t="s">
        <v>94</v>
      </c>
      <c r="E13" s="40">
        <f t="shared" ref="E13" si="2">IF(D13="Cumple",1,0)</f>
        <v>1</v>
      </c>
      <c r="F13" s="41">
        <f>IFERROR(VLOOKUP($A$7,Tabla1[#All],2,FALSE),"")</f>
        <v>4.9599999999999998E-2</v>
      </c>
      <c r="G13" s="40">
        <f t="shared" ref="G13" si="3">E13*F13</f>
        <v>4.9599999999999998E-2</v>
      </c>
      <c r="H13" s="151"/>
      <c r="I13" s="36"/>
      <c r="J13" s="156" t="s">
        <v>99</v>
      </c>
      <c r="K13" s="157"/>
      <c r="L13" s="157"/>
      <c r="M13" s="157"/>
      <c r="N13" s="157"/>
      <c r="O13" s="157"/>
      <c r="P13" s="157"/>
      <c r="Q13" s="158"/>
    </row>
    <row r="14" spans="1:21">
      <c r="A14" s="154"/>
      <c r="B14" s="39" t="s">
        <v>100</v>
      </c>
      <c r="C14" s="41" t="s">
        <v>69</v>
      </c>
      <c r="D14" s="97" t="s">
        <v>94</v>
      </c>
      <c r="E14" s="41">
        <f t="shared" si="1"/>
        <v>1</v>
      </c>
      <c r="F14" s="41">
        <f>IFERROR(VLOOKUP($A$7,Tabla1[#All],2,FALSE),"")</f>
        <v>4.9599999999999998E-2</v>
      </c>
      <c r="G14" s="40">
        <f t="shared" si="0"/>
        <v>4.9599999999999998E-2</v>
      </c>
      <c r="H14" s="151"/>
      <c r="I14" s="36"/>
      <c r="J14" s="43" t="s">
        <v>1</v>
      </c>
      <c r="K14" s="159" t="s">
        <v>79</v>
      </c>
      <c r="L14" s="159"/>
      <c r="M14" s="159"/>
      <c r="N14" s="159"/>
      <c r="O14" s="159"/>
      <c r="P14" s="159"/>
      <c r="Q14" s="160"/>
    </row>
    <row r="15" spans="1:21" ht="24.75" customHeight="1">
      <c r="A15" s="154"/>
      <c r="B15" s="39" t="s">
        <v>101</v>
      </c>
      <c r="C15" s="40" t="s">
        <v>69</v>
      </c>
      <c r="D15" s="97" t="s">
        <v>94</v>
      </c>
      <c r="E15" s="40">
        <f t="shared" si="1"/>
        <v>1</v>
      </c>
      <c r="F15" s="41">
        <f>IFERROR(VLOOKUP($A$7,Tabla1[#All],2,FALSE),"")</f>
        <v>4.9599999999999998E-2</v>
      </c>
      <c r="G15" s="40">
        <f t="shared" si="0"/>
        <v>4.9599999999999998E-2</v>
      </c>
      <c r="H15" s="151"/>
      <c r="I15" s="36"/>
      <c r="J15" s="44" t="s">
        <v>69</v>
      </c>
      <c r="K15" s="45" t="s">
        <v>102</v>
      </c>
      <c r="L15" s="45" t="s">
        <v>103</v>
      </c>
      <c r="M15" s="161"/>
      <c r="N15" s="161"/>
      <c r="O15" s="161"/>
      <c r="P15" s="161"/>
      <c r="Q15" s="162"/>
    </row>
    <row r="16" spans="1:21" ht="22.5" customHeight="1" thickBot="1">
      <c r="A16" s="155"/>
      <c r="B16" s="46" t="s">
        <v>104</v>
      </c>
      <c r="C16" s="47" t="s">
        <v>69</v>
      </c>
      <c r="D16" s="98" t="s">
        <v>94</v>
      </c>
      <c r="E16" s="47">
        <f t="shared" si="1"/>
        <v>1</v>
      </c>
      <c r="F16" s="47">
        <f>IFERROR(VLOOKUP($A$7,Tabla1[#All],2,FALSE),"")</f>
        <v>4.9599999999999998E-2</v>
      </c>
      <c r="G16" s="48">
        <f t="shared" si="0"/>
        <v>4.9599999999999998E-2</v>
      </c>
      <c r="H16" s="152"/>
      <c r="I16" s="36"/>
      <c r="J16" s="49" t="s">
        <v>68</v>
      </c>
      <c r="K16" s="50" t="s">
        <v>105</v>
      </c>
      <c r="L16" s="51" t="s">
        <v>106</v>
      </c>
      <c r="M16" s="51" t="s">
        <v>107</v>
      </c>
      <c r="N16" s="161"/>
      <c r="O16" s="161"/>
      <c r="P16" s="161"/>
      <c r="Q16" s="162"/>
    </row>
    <row r="17" spans="1:17" ht="30.75" customHeight="1" thickBot="1">
      <c r="A17" s="111" t="s">
        <v>35</v>
      </c>
      <c r="B17" s="52" t="s">
        <v>108</v>
      </c>
      <c r="C17" s="53" t="s">
        <v>68</v>
      </c>
      <c r="D17" s="99" t="s">
        <v>88</v>
      </c>
      <c r="E17" s="53">
        <f t="shared" ref="E17:E46" si="4">IF(D17="Cumple",1,0)</f>
        <v>0</v>
      </c>
      <c r="F17" s="53">
        <f>IFERROR(VLOOKUP($A$17,Tabla1[#All],2,FALSE),"")</f>
        <v>2.8899999999999999E-2</v>
      </c>
      <c r="G17" s="53">
        <f>E17*F17</f>
        <v>0</v>
      </c>
      <c r="H17" s="113">
        <f>AVERAGE(G17:G20)</f>
        <v>0</v>
      </c>
      <c r="I17" s="36"/>
      <c r="J17" s="16" t="s">
        <v>70</v>
      </c>
      <c r="K17" s="54" t="s">
        <v>109</v>
      </c>
      <c r="L17" s="54" t="s">
        <v>110</v>
      </c>
      <c r="M17" s="54" t="s">
        <v>111</v>
      </c>
      <c r="N17" s="163" t="s">
        <v>112</v>
      </c>
      <c r="O17" s="163"/>
      <c r="P17" s="163" t="s">
        <v>113</v>
      </c>
      <c r="Q17" s="164"/>
    </row>
    <row r="18" spans="1:17" ht="30.75" thickBot="1">
      <c r="A18" s="111"/>
      <c r="B18" s="55" t="s">
        <v>114</v>
      </c>
      <c r="C18" s="56" t="s">
        <v>68</v>
      </c>
      <c r="D18" s="100" t="s">
        <v>88</v>
      </c>
      <c r="E18" s="56">
        <f t="shared" si="4"/>
        <v>0</v>
      </c>
      <c r="F18" s="57">
        <f>IFERROR(VLOOKUP($A$17,Tabla1[#All],2,FALSE),"")</f>
        <v>2.8899999999999999E-2</v>
      </c>
      <c r="G18" s="56">
        <f>E18*F18</f>
        <v>0</v>
      </c>
      <c r="H18" s="113"/>
      <c r="I18" s="36"/>
      <c r="N18" s="58"/>
    </row>
    <row r="19" spans="1:17" ht="20.25" customHeight="1" thickBot="1">
      <c r="A19" s="111"/>
      <c r="B19" s="55" t="s">
        <v>115</v>
      </c>
      <c r="C19" s="59" t="s">
        <v>68</v>
      </c>
      <c r="D19" s="101" t="s">
        <v>88</v>
      </c>
      <c r="E19" s="59">
        <f t="shared" si="4"/>
        <v>0</v>
      </c>
      <c r="F19" s="57">
        <f>IFERROR(VLOOKUP($A$17,Tabla1[#All],2,FALSE),"")</f>
        <v>2.8899999999999999E-2</v>
      </c>
      <c r="G19" s="59">
        <f t="shared" ref="G19:G50" si="5">E19*F19</f>
        <v>0</v>
      </c>
      <c r="H19" s="113"/>
      <c r="I19" s="36"/>
      <c r="J19" s="60" t="s">
        <v>1</v>
      </c>
      <c r="K19" s="61" t="s">
        <v>86</v>
      </c>
      <c r="L19" s="61" t="s">
        <v>116</v>
      </c>
      <c r="M19" s="62" t="s">
        <v>117</v>
      </c>
    </row>
    <row r="20" spans="1:17" ht="47.25" customHeight="1" thickBot="1">
      <c r="A20" s="112"/>
      <c r="B20" s="55" t="s">
        <v>118</v>
      </c>
      <c r="C20" s="56" t="s">
        <v>68</v>
      </c>
      <c r="D20" s="100" t="s">
        <v>88</v>
      </c>
      <c r="E20" s="56">
        <f t="shared" si="4"/>
        <v>0</v>
      </c>
      <c r="F20" s="57">
        <f>IFERROR(VLOOKUP($A$17,Tabla1[#All],2,FALSE),"")</f>
        <v>2.8899999999999999E-2</v>
      </c>
      <c r="G20" s="56">
        <f t="shared" si="5"/>
        <v>0</v>
      </c>
      <c r="H20" s="114"/>
      <c r="I20" s="36"/>
      <c r="J20" s="19" t="s">
        <v>69</v>
      </c>
      <c r="K20" s="9">
        <f>H7+H40</f>
        <v>3.3066666666666661E-2</v>
      </c>
      <c r="L20" s="8">
        <v>0.25629999999999997</v>
      </c>
      <c r="M20" s="14">
        <f>Tabla2[[#This Row],[Cumplimiento]]/Tabla2[[#This Row],[Meta]]</f>
        <v>0.12901547665496163</v>
      </c>
    </row>
    <row r="21" spans="1:17" ht="35.25" customHeight="1" thickBot="1">
      <c r="A21" s="118" t="s">
        <v>45</v>
      </c>
      <c r="B21" s="63" t="s">
        <v>119</v>
      </c>
      <c r="C21" s="64" t="s">
        <v>68</v>
      </c>
      <c r="D21" s="102" t="s">
        <v>88</v>
      </c>
      <c r="E21" s="64">
        <f t="shared" si="4"/>
        <v>0</v>
      </c>
      <c r="F21" s="64">
        <f>IFERROR(VLOOKUP($A$21,Tabla1[#All],2,FALSE),"")</f>
        <v>0.1022</v>
      </c>
      <c r="G21" s="64">
        <f t="shared" si="5"/>
        <v>0</v>
      </c>
      <c r="H21" s="119">
        <f>AVERAGE(G21:G26)</f>
        <v>0</v>
      </c>
      <c r="I21" s="36"/>
      <c r="J21" s="20" t="s">
        <v>68</v>
      </c>
      <c r="K21" s="10">
        <f>H17+H21+H34</f>
        <v>0</v>
      </c>
      <c r="L21" s="7">
        <v>0.182</v>
      </c>
      <c r="M21" s="15">
        <f>Tabla2[[#This Row],[Cumplimiento]]/Tabla2[[#This Row],[Meta]]</f>
        <v>0</v>
      </c>
    </row>
    <row r="22" spans="1:17" ht="31.5" customHeight="1" thickBot="1">
      <c r="A22" s="111"/>
      <c r="B22" s="55" t="s">
        <v>120</v>
      </c>
      <c r="C22" s="59" t="s">
        <v>68</v>
      </c>
      <c r="D22" s="101" t="s">
        <v>88</v>
      </c>
      <c r="E22" s="59">
        <f t="shared" si="4"/>
        <v>0</v>
      </c>
      <c r="F22" s="64">
        <f>IFERROR(VLOOKUP($A$21,Tabla1[#All],2,FALSE),"")</f>
        <v>0.1022</v>
      </c>
      <c r="G22" s="59">
        <f t="shared" si="5"/>
        <v>0</v>
      </c>
      <c r="H22" s="113"/>
      <c r="I22" s="36"/>
      <c r="J22" s="16" t="s">
        <v>70</v>
      </c>
      <c r="K22" s="17">
        <f>H27+H36+H43+H46+H49</f>
        <v>8.7304761904761899E-2</v>
      </c>
      <c r="L22" s="17">
        <v>0.56159999999999999</v>
      </c>
      <c r="M22" s="18">
        <f>Tabla2[[#This Row],[Cumplimiento]]/Tabla2[[#This Row],[Meta]]</f>
        <v>0.15545719712386377</v>
      </c>
    </row>
    <row r="23" spans="1:17" ht="30.75" thickBot="1">
      <c r="A23" s="111"/>
      <c r="B23" s="55" t="s">
        <v>121</v>
      </c>
      <c r="C23" s="56" t="s">
        <v>68</v>
      </c>
      <c r="D23" s="100" t="s">
        <v>88</v>
      </c>
      <c r="E23" s="56">
        <f t="shared" si="4"/>
        <v>0</v>
      </c>
      <c r="F23" s="64">
        <f>IFERROR(VLOOKUP($A$21,Tabla1[#All],2,FALSE),"")</f>
        <v>0.1022</v>
      </c>
      <c r="G23" s="56">
        <f t="shared" si="5"/>
        <v>0</v>
      </c>
      <c r="H23" s="113"/>
      <c r="I23" s="36"/>
      <c r="J23" s="65" t="s">
        <v>122</v>
      </c>
      <c r="K23" s="66">
        <f>SUM(Tabla2[Cumplimiento])</f>
        <v>0.12037142857142856</v>
      </c>
      <c r="L23" s="67">
        <f>SUM(Tabla2[Meta])</f>
        <v>0.99990000000000001</v>
      </c>
      <c r="M23" s="68"/>
    </row>
    <row r="24" spans="1:17" ht="15.75" thickBot="1">
      <c r="A24" s="111"/>
      <c r="B24" s="55" t="s">
        <v>123</v>
      </c>
      <c r="C24" s="59" t="s">
        <v>68</v>
      </c>
      <c r="D24" s="101" t="s">
        <v>88</v>
      </c>
      <c r="E24" s="59">
        <f t="shared" si="4"/>
        <v>0</v>
      </c>
      <c r="F24" s="64">
        <f>IFERROR(VLOOKUP($A$21,Tabla1[#All],2,FALSE),"")</f>
        <v>0.1022</v>
      </c>
      <c r="G24" s="59">
        <f t="shared" si="5"/>
        <v>0</v>
      </c>
      <c r="H24" s="113"/>
      <c r="I24" s="36"/>
    </row>
    <row r="25" spans="1:17" ht="15.75" thickBot="1">
      <c r="A25" s="111"/>
      <c r="B25" s="55" t="s">
        <v>124</v>
      </c>
      <c r="C25" s="56" t="s">
        <v>68</v>
      </c>
      <c r="D25" s="100" t="s">
        <v>88</v>
      </c>
      <c r="E25" s="56">
        <f t="shared" si="4"/>
        <v>0</v>
      </c>
      <c r="F25" s="64">
        <f>IFERROR(VLOOKUP($A$21,Tabla1[#All],2,FALSE),"")</f>
        <v>0.1022</v>
      </c>
      <c r="G25" s="56">
        <f t="shared" si="5"/>
        <v>0</v>
      </c>
      <c r="H25" s="113"/>
      <c r="I25" s="36"/>
      <c r="N25" s="58"/>
    </row>
    <row r="26" spans="1:17" ht="15.75" thickBot="1">
      <c r="A26" s="112"/>
      <c r="B26" s="55" t="s">
        <v>125</v>
      </c>
      <c r="C26" s="59" t="s">
        <v>68</v>
      </c>
      <c r="D26" s="101" t="s">
        <v>88</v>
      </c>
      <c r="E26" s="59">
        <f t="shared" si="4"/>
        <v>0</v>
      </c>
      <c r="F26" s="64">
        <f>IFERROR(VLOOKUP($A$21,Tabla1[#All],2,FALSE),"")</f>
        <v>0.1022</v>
      </c>
      <c r="G26" s="59">
        <f t="shared" si="5"/>
        <v>0</v>
      </c>
      <c r="H26" s="114"/>
      <c r="I26" s="36"/>
      <c r="N26" s="58"/>
    </row>
    <row r="27" spans="1:17" ht="21.75" customHeight="1" thickBot="1">
      <c r="A27" s="105" t="s">
        <v>59</v>
      </c>
      <c r="B27" s="69" t="s">
        <v>126</v>
      </c>
      <c r="C27" s="64" t="s">
        <v>70</v>
      </c>
      <c r="D27" s="102" t="s">
        <v>88</v>
      </c>
      <c r="E27" s="64">
        <f t="shared" si="4"/>
        <v>0</v>
      </c>
      <c r="F27" s="64">
        <f>IFERROR(VLOOKUP($A$27,Tabla1[#All],2,FALSE),"")</f>
        <v>8.2400000000000001E-2</v>
      </c>
      <c r="G27" s="64">
        <f t="shared" si="5"/>
        <v>0</v>
      </c>
      <c r="H27" s="115">
        <f>AVERAGE(G27:G33)</f>
        <v>1.1771428571428572E-2</v>
      </c>
      <c r="I27" s="36"/>
      <c r="J27" s="70" t="s">
        <v>79</v>
      </c>
      <c r="K27" s="71" t="s">
        <v>86</v>
      </c>
      <c r="L27" s="71" t="s">
        <v>116</v>
      </c>
      <c r="M27" s="72" t="s">
        <v>127</v>
      </c>
      <c r="N27" s="58"/>
    </row>
    <row r="28" spans="1:17" ht="20.25" customHeight="1" thickBot="1">
      <c r="A28" s="106"/>
      <c r="B28" s="73" t="s">
        <v>128</v>
      </c>
      <c r="C28" s="59" t="s">
        <v>70</v>
      </c>
      <c r="D28" s="101" t="s">
        <v>88</v>
      </c>
      <c r="E28" s="59">
        <f t="shared" si="4"/>
        <v>0</v>
      </c>
      <c r="F28" s="64">
        <f>IFERROR(VLOOKUP($A$27,Tabla1[#All],2,FALSE),"")</f>
        <v>8.2400000000000001E-2</v>
      </c>
      <c r="G28" s="59">
        <f t="shared" si="5"/>
        <v>0</v>
      </c>
      <c r="H28" s="116"/>
      <c r="I28" s="36"/>
      <c r="J28" s="74" t="str">
        <f>A7</f>
        <v>DIAGNÓSTICO</v>
      </c>
      <c r="K28" s="75">
        <f>H7</f>
        <v>3.3066666666666661E-2</v>
      </c>
      <c r="L28" s="11">
        <v>4.9599999999999991E-2</v>
      </c>
      <c r="M28" s="76">
        <f>Tabla3[[#This Row],[Cumplimiento]]/Tabla3[[#This Row],[Meta]]</f>
        <v>0.66666666666666663</v>
      </c>
      <c r="N28" s="58"/>
    </row>
    <row r="29" spans="1:17" ht="15.75" thickBot="1">
      <c r="A29" s="106"/>
      <c r="B29" s="73" t="s">
        <v>129</v>
      </c>
      <c r="C29" s="56" t="s">
        <v>70</v>
      </c>
      <c r="D29" s="100" t="s">
        <v>88</v>
      </c>
      <c r="E29" s="56">
        <f t="shared" si="4"/>
        <v>0</v>
      </c>
      <c r="F29" s="64">
        <f>IFERROR(VLOOKUP($A$27,Tabla1[#All],2,FALSE),"")</f>
        <v>8.2400000000000001E-2</v>
      </c>
      <c r="G29" s="56">
        <f t="shared" si="5"/>
        <v>0</v>
      </c>
      <c r="H29" s="116"/>
      <c r="I29" s="36"/>
      <c r="J29" s="77" t="str">
        <f>A17</f>
        <v>IDENTIFICACIÓN</v>
      </c>
      <c r="K29" s="78">
        <f>H17</f>
        <v>0</v>
      </c>
      <c r="L29" s="12">
        <v>2.8899999999999999E-2</v>
      </c>
      <c r="M29" s="79">
        <f>Tabla3[[#This Row],[Cumplimiento]]/Tabla3[[#This Row],[Meta]]</f>
        <v>0</v>
      </c>
      <c r="N29" s="58"/>
    </row>
    <row r="30" spans="1:17" ht="17.25" customHeight="1" thickBot="1">
      <c r="A30" s="106"/>
      <c r="B30" s="73" t="s">
        <v>130</v>
      </c>
      <c r="C30" s="59" t="s">
        <v>70</v>
      </c>
      <c r="D30" s="101" t="s">
        <v>88</v>
      </c>
      <c r="E30" s="59">
        <f t="shared" si="4"/>
        <v>0</v>
      </c>
      <c r="F30" s="64">
        <f>IFERROR(VLOOKUP($A$27,Tabla1[#All],2,FALSE),"")</f>
        <v>8.2400000000000001E-2</v>
      </c>
      <c r="G30" s="59">
        <f t="shared" si="5"/>
        <v>0</v>
      </c>
      <c r="H30" s="116"/>
      <c r="I30" s="36"/>
      <c r="J30" s="77" t="str">
        <f>A21</f>
        <v>MERCADO</v>
      </c>
      <c r="K30" s="78">
        <f>H21</f>
        <v>0</v>
      </c>
      <c r="L30" s="12">
        <v>0.1022</v>
      </c>
      <c r="M30" s="79">
        <f>Tabla3[[#This Row],[Cumplimiento]]/Tabla3[[#This Row],[Meta]]</f>
        <v>0</v>
      </c>
      <c r="N30" s="58"/>
    </row>
    <row r="31" spans="1:17" ht="30" customHeight="1" thickBot="1">
      <c r="A31" s="106"/>
      <c r="B31" s="73" t="s">
        <v>131</v>
      </c>
      <c r="C31" s="56" t="s">
        <v>70</v>
      </c>
      <c r="D31" s="100" t="s">
        <v>94</v>
      </c>
      <c r="E31" s="56">
        <f t="shared" si="4"/>
        <v>1</v>
      </c>
      <c r="F31" s="64">
        <f>IFERROR(VLOOKUP($A$27,Tabla1[#All],2,FALSE),"")</f>
        <v>8.2400000000000001E-2</v>
      </c>
      <c r="G31" s="56">
        <f t="shared" si="5"/>
        <v>8.2400000000000001E-2</v>
      </c>
      <c r="H31" s="116"/>
      <c r="I31" s="36"/>
      <c r="J31" s="80" t="str">
        <f>A27</f>
        <v>TÉCNICO</v>
      </c>
      <c r="K31" s="81">
        <f>H27</f>
        <v>1.1771428571428572E-2</v>
      </c>
      <c r="L31" s="13">
        <v>8.2400000000000015E-2</v>
      </c>
      <c r="M31" s="82">
        <f>Tabla3[[#This Row],[Cumplimiento]]/Tabla3[[#This Row],[Meta]]</f>
        <v>0.14285714285714282</v>
      </c>
      <c r="N31" s="58"/>
    </row>
    <row r="32" spans="1:17" ht="15.75" thickBot="1">
      <c r="A32" s="106"/>
      <c r="B32" s="73" t="s">
        <v>132</v>
      </c>
      <c r="C32" s="59" t="s">
        <v>70</v>
      </c>
      <c r="D32" s="101" t="s">
        <v>88</v>
      </c>
      <c r="E32" s="59">
        <f t="shared" si="4"/>
        <v>0</v>
      </c>
      <c r="F32" s="64">
        <f>IFERROR(VLOOKUP($A$27,Tabla1[#All],2,FALSE),"")</f>
        <v>8.2400000000000001E-2</v>
      </c>
      <c r="G32" s="59">
        <f t="shared" si="5"/>
        <v>0</v>
      </c>
      <c r="H32" s="116"/>
      <c r="I32" s="36"/>
      <c r="J32" s="77" t="str">
        <f>A34</f>
        <v>AMBIENTAL</v>
      </c>
      <c r="K32" s="78">
        <f>H34</f>
        <v>0</v>
      </c>
      <c r="L32" s="12">
        <v>5.0900000000000001E-2</v>
      </c>
      <c r="M32" s="79">
        <f>Tabla3[[#This Row],[Cumplimiento]]/Tabla3[[#This Row],[Meta]]</f>
        <v>0</v>
      </c>
      <c r="N32" s="58"/>
    </row>
    <row r="33" spans="1:14" ht="30.75" thickBot="1">
      <c r="A33" s="109"/>
      <c r="B33" s="73" t="s">
        <v>133</v>
      </c>
      <c r="C33" s="56" t="s">
        <v>70</v>
      </c>
      <c r="D33" s="100" t="s">
        <v>88</v>
      </c>
      <c r="E33" s="56">
        <f t="shared" si="4"/>
        <v>0</v>
      </c>
      <c r="F33" s="64">
        <f>IFERROR(VLOOKUP($A$27,Tabla1[#All],2,FALSE),"")</f>
        <v>8.2400000000000001E-2</v>
      </c>
      <c r="G33" s="56">
        <f t="shared" si="5"/>
        <v>0</v>
      </c>
      <c r="H33" s="117"/>
      <c r="I33" s="36"/>
      <c r="J33" s="83" t="str">
        <f>A36</f>
        <v>RIESGO</v>
      </c>
      <c r="K33" s="84">
        <f>H36</f>
        <v>0</v>
      </c>
      <c r="L33" s="85">
        <v>8.0899999999999986E-2</v>
      </c>
      <c r="M33" s="86">
        <f>Tabla3[[#This Row],[Cumplimiento]]/Tabla3[[#This Row],[Meta]]</f>
        <v>0</v>
      </c>
      <c r="N33" s="58"/>
    </row>
    <row r="34" spans="1:14" ht="15.75" thickBot="1">
      <c r="A34" s="118" t="s">
        <v>10</v>
      </c>
      <c r="B34" s="63" t="s">
        <v>134</v>
      </c>
      <c r="C34" s="57" t="s">
        <v>68</v>
      </c>
      <c r="D34" s="103" t="s">
        <v>88</v>
      </c>
      <c r="E34" s="57">
        <f t="shared" si="4"/>
        <v>0</v>
      </c>
      <c r="F34" s="57">
        <f>IFERROR(VLOOKUP($A$34,Tabla1[#All],2,FALSE),"")</f>
        <v>5.0900000000000001E-2</v>
      </c>
      <c r="G34" s="57">
        <f t="shared" si="5"/>
        <v>0</v>
      </c>
      <c r="H34" s="119">
        <f>AVERAGE(G34:G35)</f>
        <v>0</v>
      </c>
      <c r="I34" s="36"/>
      <c r="J34" s="74" t="str">
        <f>A40</f>
        <v>ADMINISTRATIVO</v>
      </c>
      <c r="K34" s="11">
        <f>H40</f>
        <v>0</v>
      </c>
      <c r="L34" s="11">
        <v>0.20670000000000002</v>
      </c>
      <c r="M34" s="87">
        <f>Tabla3[[#This Row],[Cumplimiento]]/Tabla3[[#This Row],[Meta]]</f>
        <v>0</v>
      </c>
      <c r="N34" s="58"/>
    </row>
    <row r="35" spans="1:14" ht="19.5" customHeight="1" thickBot="1">
      <c r="A35" s="112"/>
      <c r="B35" s="55" t="s">
        <v>135</v>
      </c>
      <c r="C35" s="56" t="s">
        <v>68</v>
      </c>
      <c r="D35" s="100" t="s">
        <v>88</v>
      </c>
      <c r="E35" s="56">
        <f t="shared" si="4"/>
        <v>0</v>
      </c>
      <c r="F35" s="57">
        <f>IFERROR(VLOOKUP($A$34,Tabla1[#All],2,FALSE),"")</f>
        <v>5.0900000000000001E-2</v>
      </c>
      <c r="G35" s="56">
        <f t="shared" si="5"/>
        <v>0</v>
      </c>
      <c r="H35" s="114"/>
      <c r="I35" s="36"/>
      <c r="J35" s="80" t="str">
        <f>A43</f>
        <v>LEGAL</v>
      </c>
      <c r="K35" s="81">
        <f>H43</f>
        <v>7.5533333333333327E-2</v>
      </c>
      <c r="L35" s="13">
        <v>0.1133</v>
      </c>
      <c r="M35" s="82">
        <f>Tabla3[[#This Row],[Cumplimiento]]/Tabla3[[#This Row],[Meta]]</f>
        <v>0.66666666666666663</v>
      </c>
    </row>
    <row r="36" spans="1:14" ht="20.25" customHeight="1" thickBot="1">
      <c r="A36" s="105" t="s">
        <v>52</v>
      </c>
      <c r="B36" s="69" t="s">
        <v>136</v>
      </c>
      <c r="C36" s="57" t="s">
        <v>70</v>
      </c>
      <c r="D36" s="103" t="s">
        <v>88</v>
      </c>
      <c r="E36" s="57">
        <f t="shared" si="4"/>
        <v>0</v>
      </c>
      <c r="F36" s="57">
        <f>IFERROR(VLOOKUP($A$36,Tabla1[#All],2,FALSE),"")</f>
        <v>8.09E-2</v>
      </c>
      <c r="G36" s="57">
        <f t="shared" si="5"/>
        <v>0</v>
      </c>
      <c r="H36" s="107">
        <f>AVERAGE(G36:G39)</f>
        <v>0</v>
      </c>
      <c r="I36" s="36"/>
      <c r="J36" s="80" t="str">
        <f>A46</f>
        <v>EVALUACIÓN FINANCIERA</v>
      </c>
      <c r="K36" s="81">
        <f>H46</f>
        <v>0</v>
      </c>
      <c r="L36" s="13">
        <v>0.14249999999999999</v>
      </c>
      <c r="M36" s="82">
        <f>Tabla3[[#This Row],[Cumplimiento]]/Tabla3[[#This Row],[Meta]]</f>
        <v>0</v>
      </c>
    </row>
    <row r="37" spans="1:14" ht="15.75" thickBot="1">
      <c r="A37" s="106"/>
      <c r="B37" s="73" t="s">
        <v>137</v>
      </c>
      <c r="C37" s="56" t="s">
        <v>70</v>
      </c>
      <c r="D37" s="100" t="s">
        <v>88</v>
      </c>
      <c r="E37" s="56">
        <f t="shared" si="4"/>
        <v>0</v>
      </c>
      <c r="F37" s="57">
        <f>IFERROR(VLOOKUP($A$36,Tabla1[#All],2,FALSE),"")</f>
        <v>8.09E-2</v>
      </c>
      <c r="G37" s="56">
        <f t="shared" si="5"/>
        <v>0</v>
      </c>
      <c r="H37" s="108"/>
      <c r="I37" s="36"/>
      <c r="J37" s="80" t="str">
        <f>A49</f>
        <v>EVALUACIÓN ECONÓMICA Y SOCIAL</v>
      </c>
      <c r="K37" s="81">
        <f>H49</f>
        <v>0</v>
      </c>
      <c r="L37" s="13">
        <v>0.14249999999999999</v>
      </c>
      <c r="M37" s="82">
        <f>Tabla3[[#This Row],[Cumplimiento]]/Tabla3[[#This Row],[Meta]]</f>
        <v>0</v>
      </c>
    </row>
    <row r="38" spans="1:14" ht="30.75" thickBot="1">
      <c r="A38" s="106"/>
      <c r="B38" s="73" t="s">
        <v>138</v>
      </c>
      <c r="C38" s="59" t="s">
        <v>70</v>
      </c>
      <c r="D38" s="101" t="s">
        <v>88</v>
      </c>
      <c r="E38" s="59">
        <f t="shared" si="4"/>
        <v>0</v>
      </c>
      <c r="F38" s="57">
        <f>IFERROR(VLOOKUP($A$36,Tabla1[#All],2,FALSE),"")</f>
        <v>8.09E-2</v>
      </c>
      <c r="G38" s="59">
        <f t="shared" si="5"/>
        <v>0</v>
      </c>
      <c r="H38" s="108"/>
      <c r="I38" s="36"/>
      <c r="J38" s="88" t="s">
        <v>122</v>
      </c>
      <c r="K38" s="89">
        <f>SUM(Tabla2[Cumplimiento])</f>
        <v>0.12037142857142856</v>
      </c>
      <c r="L38" s="90">
        <f>SUM(Tabla2[Meta])</f>
        <v>0.99990000000000001</v>
      </c>
      <c r="M38" s="91"/>
    </row>
    <row r="39" spans="1:14" ht="30.75" thickBot="1">
      <c r="A39" s="106"/>
      <c r="B39" s="73" t="s">
        <v>139</v>
      </c>
      <c r="C39" s="56" t="s">
        <v>70</v>
      </c>
      <c r="D39" s="100" t="s">
        <v>88</v>
      </c>
      <c r="E39" s="56">
        <f t="shared" si="4"/>
        <v>0</v>
      </c>
      <c r="F39" s="57">
        <f>IFERROR(VLOOKUP($A$36,Tabla1[#All],2,FALSE),"")</f>
        <v>8.09E-2</v>
      </c>
      <c r="G39" s="56">
        <f t="shared" si="5"/>
        <v>0</v>
      </c>
      <c r="H39" s="108"/>
      <c r="I39" s="36"/>
    </row>
    <row r="40" spans="1:14" ht="15.75" thickBot="1">
      <c r="A40" s="120" t="s">
        <v>4</v>
      </c>
      <c r="B40" s="92" t="s">
        <v>140</v>
      </c>
      <c r="C40" s="57" t="s">
        <v>69</v>
      </c>
      <c r="D40" s="103" t="s">
        <v>88</v>
      </c>
      <c r="E40" s="57">
        <f t="shared" si="4"/>
        <v>0</v>
      </c>
      <c r="F40" s="57">
        <f>IFERROR(VLOOKUP($A$40,Tabla1[#All],2,FALSE),"")</f>
        <v>0.20669999999999999</v>
      </c>
      <c r="G40" s="57">
        <f t="shared" si="5"/>
        <v>0</v>
      </c>
      <c r="H40" s="123">
        <f>AVERAGE(G40:G42)</f>
        <v>0</v>
      </c>
      <c r="I40" s="36"/>
    </row>
    <row r="41" spans="1:14" ht="30.75" thickBot="1">
      <c r="A41" s="121"/>
      <c r="B41" s="93" t="s">
        <v>141</v>
      </c>
      <c r="C41" s="59" t="s">
        <v>69</v>
      </c>
      <c r="D41" s="101" t="s">
        <v>88</v>
      </c>
      <c r="E41" s="59">
        <f t="shared" si="4"/>
        <v>0</v>
      </c>
      <c r="F41" s="57">
        <f>IFERROR(VLOOKUP($A$40,Tabla1[#All],2,FALSE),"")</f>
        <v>0.20669999999999999</v>
      </c>
      <c r="G41" s="59">
        <f t="shared" si="5"/>
        <v>0</v>
      </c>
      <c r="H41" s="124"/>
      <c r="I41" s="36"/>
    </row>
    <row r="42" spans="1:14" ht="15.75" thickBot="1">
      <c r="A42" s="122"/>
      <c r="B42" s="93" t="s">
        <v>142</v>
      </c>
      <c r="C42" s="56" t="s">
        <v>69</v>
      </c>
      <c r="D42" s="100" t="s">
        <v>88</v>
      </c>
      <c r="E42" s="56">
        <f t="shared" si="4"/>
        <v>0</v>
      </c>
      <c r="F42" s="57">
        <f>IFERROR(VLOOKUP($A$40,Tabla1[#All],2,FALSE),"")</f>
        <v>0.20669999999999999</v>
      </c>
      <c r="G42" s="56">
        <f t="shared" si="5"/>
        <v>0</v>
      </c>
      <c r="H42" s="125"/>
      <c r="I42" s="36"/>
    </row>
    <row r="43" spans="1:14" ht="30.75" thickBot="1">
      <c r="A43" s="105" t="s">
        <v>41</v>
      </c>
      <c r="B43" s="69" t="s">
        <v>143</v>
      </c>
      <c r="C43" s="64" t="s">
        <v>70</v>
      </c>
      <c r="D43" s="102" t="s">
        <v>88</v>
      </c>
      <c r="E43" s="64">
        <f t="shared" si="4"/>
        <v>0</v>
      </c>
      <c r="F43" s="64">
        <f>IFERROR(VLOOKUP($A$43,Tabla1[#All],2,FALSE),"")</f>
        <v>0.1133</v>
      </c>
      <c r="G43" s="64">
        <f>E43*F43</f>
        <v>0</v>
      </c>
      <c r="H43" s="107">
        <f>AVERAGE(G43:G45)</f>
        <v>7.5533333333333327E-2</v>
      </c>
      <c r="I43" s="36"/>
    </row>
    <row r="44" spans="1:14" ht="21.75" customHeight="1" thickBot="1">
      <c r="A44" s="106"/>
      <c r="B44" s="73" t="s">
        <v>144</v>
      </c>
      <c r="C44" s="59" t="s">
        <v>70</v>
      </c>
      <c r="D44" s="101" t="s">
        <v>94</v>
      </c>
      <c r="E44" s="59">
        <f t="shared" si="4"/>
        <v>1</v>
      </c>
      <c r="F44" s="64">
        <f>IFERROR(VLOOKUP($A$43,Tabla1[#All],2,FALSE),"")</f>
        <v>0.1133</v>
      </c>
      <c r="G44" s="59">
        <f t="shared" si="5"/>
        <v>0.1133</v>
      </c>
      <c r="H44" s="108"/>
      <c r="I44" s="36"/>
    </row>
    <row r="45" spans="1:14" ht="45.75" thickBot="1">
      <c r="A45" s="109"/>
      <c r="B45" s="73" t="s">
        <v>145</v>
      </c>
      <c r="C45" s="56" t="s">
        <v>70</v>
      </c>
      <c r="D45" s="100" t="s">
        <v>94</v>
      </c>
      <c r="E45" s="56">
        <f t="shared" si="4"/>
        <v>1</v>
      </c>
      <c r="F45" s="64">
        <f>IFERROR(VLOOKUP($A$43,Tabla1[#All],2,FALSE),"")</f>
        <v>0.1133</v>
      </c>
      <c r="G45" s="56">
        <f>E45*F45</f>
        <v>0.1133</v>
      </c>
      <c r="H45" s="110"/>
      <c r="I45" s="36"/>
    </row>
    <row r="46" spans="1:14" ht="18.75" customHeight="1" thickBot="1">
      <c r="A46" s="105" t="s">
        <v>146</v>
      </c>
      <c r="B46" s="69" t="s">
        <v>147</v>
      </c>
      <c r="C46" s="57" t="s">
        <v>70</v>
      </c>
      <c r="D46" s="103" t="s">
        <v>88</v>
      </c>
      <c r="E46" s="57">
        <f t="shared" si="4"/>
        <v>0</v>
      </c>
      <c r="F46" s="57">
        <f>IFERROR(VLOOKUP($A$46,Tabla1[#All],2,FALSE),"")</f>
        <v>0.14249999999999999</v>
      </c>
      <c r="G46" s="57">
        <f>E46*F46</f>
        <v>0</v>
      </c>
      <c r="H46" s="107">
        <f>AVERAGE(G46:G48)</f>
        <v>0</v>
      </c>
      <c r="I46" s="36"/>
    </row>
    <row r="47" spans="1:14" ht="33" customHeight="1" thickBot="1">
      <c r="A47" s="106"/>
      <c r="B47" s="73" t="s">
        <v>148</v>
      </c>
      <c r="C47" s="59" t="s">
        <v>70</v>
      </c>
      <c r="D47" s="101" t="s">
        <v>88</v>
      </c>
      <c r="E47" s="59">
        <f>IF(D47="No cumple",0,1)</f>
        <v>0</v>
      </c>
      <c r="F47" s="57">
        <f>IFERROR(VLOOKUP($A$46,Tabla1[#All],2,FALSE),"")</f>
        <v>0.14249999999999999</v>
      </c>
      <c r="G47" s="59">
        <f t="shared" si="5"/>
        <v>0</v>
      </c>
      <c r="H47" s="108"/>
      <c r="I47" s="36"/>
    </row>
    <row r="48" spans="1:14" ht="15.75" thickBot="1">
      <c r="A48" s="106"/>
      <c r="B48" s="73" t="s">
        <v>149</v>
      </c>
      <c r="C48" s="56" t="s">
        <v>70</v>
      </c>
      <c r="D48" s="100" t="s">
        <v>88</v>
      </c>
      <c r="E48" s="56">
        <f t="shared" ref="E48:E50" si="6">IF(D48="No cumple",0,1)</f>
        <v>0</v>
      </c>
      <c r="F48" s="57">
        <f>IFERROR(VLOOKUP($A$46,Tabla1[#All],2,FALSE),"")</f>
        <v>0.14249999999999999</v>
      </c>
      <c r="G48" s="56">
        <f t="shared" si="5"/>
        <v>0</v>
      </c>
      <c r="H48" s="108"/>
      <c r="I48" s="36"/>
    </row>
    <row r="49" spans="1:9" ht="18" customHeight="1" thickBot="1">
      <c r="A49" s="105" t="s">
        <v>31</v>
      </c>
      <c r="B49" s="69" t="s">
        <v>150</v>
      </c>
      <c r="C49" s="64" t="s">
        <v>70</v>
      </c>
      <c r="D49" s="101" t="s">
        <v>88</v>
      </c>
      <c r="E49" s="64">
        <f t="shared" si="6"/>
        <v>0</v>
      </c>
      <c r="F49" s="64">
        <f>IFERROR(VLOOKUP($A$49,Tabla1[#All],2,FALSE),"")</f>
        <v>0.14249999999999999</v>
      </c>
      <c r="G49" s="64">
        <f t="shared" si="5"/>
        <v>0</v>
      </c>
      <c r="H49" s="107">
        <f>AVERAGE(G49:G50)</f>
        <v>0</v>
      </c>
      <c r="I49" s="36"/>
    </row>
    <row r="50" spans="1:9" ht="30" customHeight="1" thickBot="1">
      <c r="A50" s="109"/>
      <c r="B50" s="94" t="s">
        <v>151</v>
      </c>
      <c r="C50" s="95" t="s">
        <v>70</v>
      </c>
      <c r="D50" s="100" t="s">
        <v>88</v>
      </c>
      <c r="E50" s="95">
        <f t="shared" si="6"/>
        <v>0</v>
      </c>
      <c r="F50" s="64">
        <f>IFERROR(VLOOKUP($A$49,Tabla1[#All],2,FALSE),"")</f>
        <v>0.14249999999999999</v>
      </c>
      <c r="G50" s="95">
        <f t="shared" si="5"/>
        <v>0</v>
      </c>
      <c r="H50" s="110"/>
      <c r="I50" s="36"/>
    </row>
    <row r="51" spans="1:9">
      <c r="I51" s="36"/>
    </row>
    <row r="52" spans="1:9" ht="20.25" customHeight="1">
      <c r="I52" s="36"/>
    </row>
    <row r="53" spans="1:9" ht="28.5" customHeight="1">
      <c r="I53" s="36"/>
    </row>
    <row r="54" spans="1:9" ht="22.5" customHeight="1">
      <c r="I54" s="36"/>
    </row>
  </sheetData>
  <sheetProtection algorithmName="SHA-512" hashValue="xPuN/olhs0FepuEI6p7GALTLM0b8lGhBebaprIOME84xC4twj9BEmEbFsUeZmNT5NXpqJYaPltIc1tQAdDvV9g==" saltValue="ZjQXomoSHJ+jQwmHvlrf1g==" spinCount="100000" sheet="1" objects="1" scenarios="1" selectLockedCells="1"/>
  <mergeCells count="38">
    <mergeCell ref="A21:A26"/>
    <mergeCell ref="H21:H26"/>
    <mergeCell ref="H7:H16"/>
    <mergeCell ref="A7:A16"/>
    <mergeCell ref="J13:Q13"/>
    <mergeCell ref="K14:Q14"/>
    <mergeCell ref="M15:Q15"/>
    <mergeCell ref="N16:Q16"/>
    <mergeCell ref="P17:Q17"/>
    <mergeCell ref="N17:O17"/>
    <mergeCell ref="J1:R1"/>
    <mergeCell ref="A1:H1"/>
    <mergeCell ref="B2:C2"/>
    <mergeCell ref="B3:C3"/>
    <mergeCell ref="B4:C4"/>
    <mergeCell ref="D2:F2"/>
    <mergeCell ref="D3:F3"/>
    <mergeCell ref="D4:F4"/>
    <mergeCell ref="G2:H2"/>
    <mergeCell ref="G3:H3"/>
    <mergeCell ref="G4:H4"/>
    <mergeCell ref="J3:O3"/>
    <mergeCell ref="A46:A48"/>
    <mergeCell ref="H46:H48"/>
    <mergeCell ref="A49:A50"/>
    <mergeCell ref="H49:H50"/>
    <mergeCell ref="A17:A20"/>
    <mergeCell ref="H17:H20"/>
    <mergeCell ref="H36:H39"/>
    <mergeCell ref="A43:A45"/>
    <mergeCell ref="H43:H45"/>
    <mergeCell ref="A27:A33"/>
    <mergeCell ref="H27:H33"/>
    <mergeCell ref="A34:A35"/>
    <mergeCell ref="H34:H35"/>
    <mergeCell ref="A36:A39"/>
    <mergeCell ref="A40:A42"/>
    <mergeCell ref="H40:H42"/>
  </mergeCells>
  <phoneticPr fontId="7" type="noConversion"/>
  <conditionalFormatting sqref="D7">
    <cfRule type="containsText" dxfId="62" priority="115" operator="containsText" text="No cumple">
      <formula>NOT(ISERROR(SEARCH("No cumple",D7)))</formula>
    </cfRule>
    <cfRule type="containsText" dxfId="61" priority="116" operator="containsText" text="Cumple">
      <formula>NOT(ISERROR(SEARCH("Cumple",D7)))</formula>
    </cfRule>
    <cfRule type="containsText" dxfId="60" priority="117" operator="containsText" text="No cumple">
      <formula>NOT(ISERROR(SEARCH("No cumple",D7)))</formula>
    </cfRule>
  </conditionalFormatting>
  <conditionalFormatting sqref="D14:D47 D7:D12">
    <cfRule type="containsText" dxfId="59" priority="103" operator="containsText" text="Cumple">
      <formula>NOT(ISERROR(SEARCH("Cumple",D7)))</formula>
    </cfRule>
    <cfRule type="containsText" dxfId="58" priority="104" operator="containsText" text="No cumple">
      <formula>NOT(ISERROR(SEARCH("No cumple",D7)))</formula>
    </cfRule>
  </conditionalFormatting>
  <conditionalFormatting sqref="D7:D47">
    <cfRule type="containsText" dxfId="57" priority="12" operator="containsText" text="No cumple">
      <formula>NOT(ISERROR(SEARCH("No cumple",D7)))</formula>
    </cfRule>
  </conditionalFormatting>
  <conditionalFormatting sqref="D13">
    <cfRule type="containsText" dxfId="56" priority="10" operator="containsText" text="No cumple">
      <formula>NOT(ISERROR(SEARCH("No cumple",D13)))</formula>
    </cfRule>
    <cfRule type="containsText" dxfId="55" priority="11" operator="containsText" text="Cumple">
      <formula>NOT(ISERROR(SEARCH("Cumple",D13)))</formula>
    </cfRule>
  </conditionalFormatting>
  <conditionalFormatting sqref="D48">
    <cfRule type="containsText" dxfId="54" priority="8" operator="containsText" text="Cumple">
      <formula>NOT(ISERROR(SEARCH("Cumple",D48)))</formula>
    </cfRule>
    <cfRule type="containsText" dxfId="53" priority="9" operator="containsText" text="No cumple">
      <formula>NOT(ISERROR(SEARCH("No cumple",D48)))</formula>
    </cfRule>
  </conditionalFormatting>
  <conditionalFormatting sqref="D48:D49">
    <cfRule type="containsText" dxfId="52" priority="6" operator="containsText" text="No cumple">
      <formula>NOT(ISERROR(SEARCH("No cumple",D48)))</formula>
    </cfRule>
  </conditionalFormatting>
  <conditionalFormatting sqref="D49">
    <cfRule type="containsText" dxfId="51" priority="5" operator="containsText" text="Cumple">
      <formula>NOT(ISERROR(SEARCH("Cumple",D49)))</formula>
    </cfRule>
  </conditionalFormatting>
  <conditionalFormatting sqref="D49:D50">
    <cfRule type="containsText" dxfId="50" priority="3" operator="containsText" text="No cumple">
      <formula>NOT(ISERROR(SEARCH("No cumple",D49)))</formula>
    </cfRule>
  </conditionalFormatting>
  <conditionalFormatting sqref="D50">
    <cfRule type="containsText" dxfId="49" priority="2" operator="containsText" text="Cumple">
      <formula>NOT(ISERROR(SEARCH("Cumple",D50)))</formula>
    </cfRule>
    <cfRule type="containsText" dxfId="48" priority="1" operator="containsText" text="No cumple">
      <formula>NOT(ISERROR(SEARCH("No cumple",D50)))</formula>
    </cfRule>
  </conditionalFormatting>
  <conditionalFormatting sqref="E7:E50">
    <cfRule type="cellIs" dxfId="47" priority="13" operator="equal">
      <formula>0</formula>
    </cfRule>
    <cfRule type="cellIs" dxfId="46" priority="14" operator="equal">
      <formula>1</formula>
    </cfRule>
  </conditionalFormatting>
  <conditionalFormatting sqref="J20">
    <cfRule type="colorScale" priority="255">
      <colorScale>
        <cfvo type="min"/>
        <cfvo type="max"/>
        <color rgb="FFFF7128"/>
        <color rgb="FFFFEF9C"/>
      </colorScale>
    </cfRule>
    <cfRule type="aboveAverage" priority="254"/>
    <cfRule type="containsText" dxfId="45" priority="258" operator="containsText" text="No cumple">
      <formula>NOT(ISERROR(SEARCH("No cumple",J20)))</formula>
    </cfRule>
    <cfRule type="containsText" dxfId="44" priority="257" operator="containsText" text="Cumple">
      <formula>NOT(ISERROR(SEARCH("Cumple",J20)))</formula>
    </cfRule>
    <cfRule type="containsText" dxfId="43" priority="256" operator="containsText" text="No cumple">
      <formula>NOT(ISERROR(SEARCH("No cumple",J20)))</formula>
    </cfRule>
  </conditionalFormatting>
  <conditionalFormatting sqref="J20:J21">
    <cfRule type="expression" dxfId="42" priority="287">
      <formula>$H$7+$H$40</formula>
    </cfRule>
  </conditionalFormatting>
  <conditionalFormatting sqref="J21">
    <cfRule type="containsText" dxfId="41" priority="252" operator="containsText" text="No cumple">
      <formula>NOT(ISERROR(SEARCH("No cumple",J21)))</formula>
    </cfRule>
    <cfRule type="containsText" dxfId="40" priority="251" operator="containsText" text="Cumple">
      <formula>NOT(ISERROR(SEARCH("Cumple",J21)))</formula>
    </cfRule>
    <cfRule type="containsText" dxfId="39" priority="250" operator="containsText" text="No cumple">
      <formula>NOT(ISERROR(SEARCH("No cumple",J21)))</formula>
    </cfRule>
    <cfRule type="colorScale" priority="249">
      <colorScale>
        <cfvo type="min"/>
        <cfvo type="max"/>
        <color rgb="FFFF7128"/>
        <color rgb="FFFFEF9C"/>
      </colorScale>
    </cfRule>
    <cfRule type="aboveAverage" priority="248"/>
  </conditionalFormatting>
  <conditionalFormatting sqref="J20:M20">
    <cfRule type="expression" dxfId="38" priority="294">
      <formula>$H$7+$H$40</formula>
    </cfRule>
    <cfRule type="aboveAverage" priority="295"/>
    <cfRule type="colorScale" priority="296">
      <colorScale>
        <cfvo type="min"/>
        <cfvo type="max"/>
        <color rgb="FFFF7128"/>
        <color rgb="FFFFEF9C"/>
      </colorScale>
    </cfRule>
    <cfRule type="containsText" dxfId="37" priority="297" operator="containsText" text="No cumple">
      <formula>NOT(ISERROR(SEARCH("No cumple",J20)))</formula>
    </cfRule>
    <cfRule type="containsText" dxfId="36" priority="298" operator="containsText" text="Cumple">
      <formula>NOT(ISERROR(SEARCH("Cumple",J20)))</formula>
    </cfRule>
    <cfRule type="containsText" dxfId="35" priority="299" operator="containsText" text="No cumple">
      <formula>NOT(ISERROR(SEARCH("No cumple",J20)))</formula>
    </cfRule>
  </conditionalFormatting>
  <conditionalFormatting sqref="J21:M21">
    <cfRule type="expression" dxfId="34" priority="239">
      <formula>$H$17+$H$21+$H$34</formula>
    </cfRule>
  </conditionalFormatting>
  <conditionalFormatting sqref="K21:M21">
    <cfRule type="expression" dxfId="33" priority="300">
      <formula>$H$7+$H$40</formula>
    </cfRule>
    <cfRule type="aboveAverage" priority="301"/>
    <cfRule type="colorScale" priority="302">
      <colorScale>
        <cfvo type="min"/>
        <cfvo type="max"/>
        <color rgb="FFFF7128"/>
        <color rgb="FFFFEF9C"/>
      </colorScale>
    </cfRule>
    <cfRule type="containsText" dxfId="32" priority="303" operator="containsText" text="No cumple">
      <formula>NOT(ISERROR(SEARCH("No cumple",K21)))</formula>
    </cfRule>
    <cfRule type="containsText" dxfId="31" priority="304" operator="containsText" text="Cumple">
      <formula>NOT(ISERROR(SEARCH("Cumple",K21)))</formula>
    </cfRule>
    <cfRule type="containsText" dxfId="30" priority="305" operator="containsText" text="No cumple">
      <formula>NOT(ISERROR(SEARCH("No cumple",K21)))</formula>
    </cfRule>
  </conditionalFormatting>
  <conditionalFormatting sqref="L20:M20">
    <cfRule type="expression" dxfId="29" priority="306">
      <formula>$H$7+$H$40</formula>
    </cfRule>
    <cfRule type="aboveAverage" priority="307"/>
    <cfRule type="colorScale" priority="308">
      <colorScale>
        <cfvo type="min"/>
        <cfvo type="max"/>
        <color rgb="FFFF7128"/>
        <color rgb="FFFFEF9C"/>
      </colorScale>
    </cfRule>
    <cfRule type="containsText" dxfId="28" priority="309" operator="containsText" text="No cumple">
      <formula>NOT(ISERROR(SEARCH("No cumple",L20)))</formula>
    </cfRule>
    <cfRule type="containsText" dxfId="27" priority="310" operator="containsText" text="Cumple">
      <formula>NOT(ISERROR(SEARCH("Cumple",L20)))</formula>
    </cfRule>
    <cfRule type="containsText" dxfId="26" priority="311" operator="containsText" text="No cumple">
      <formula>NOT(ISERROR(SEARCH("No cumple",L20)))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scale="66" orientation="portrait" r:id="rId1"/>
  <colBreaks count="1" manualBreakCount="1">
    <brk id="8" max="49" man="1"/>
  </colBreaks>
  <drawing r:id="rId2"/>
  <tableParts count="2">
    <tablePart r:id="rId3"/>
    <tablePart r:id="rId4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4C1D8C52-0F42-4768-9EA4-395EA557F9DC}">
          <x14:formula1>
            <xm:f>Hoja5!$A$1:$A$2</xm:f>
          </x14:formula1>
          <xm:sqref>D7:D50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00FC9-63FB-4A17-89F5-7A5BD6741815}">
  <dimension ref="A1:B11"/>
  <sheetViews>
    <sheetView zoomScale="160" zoomScaleNormal="160" workbookViewId="0">
      <selection activeCell="D4" sqref="D4"/>
    </sheetView>
  </sheetViews>
  <sheetFormatPr defaultColWidth="11.42578125" defaultRowHeight="15"/>
  <cols>
    <col min="1" max="2" width="17.7109375" customWidth="1"/>
  </cols>
  <sheetData>
    <row r="1" spans="1:2">
      <c r="A1" s="2" t="s">
        <v>152</v>
      </c>
      <c r="B1" s="2" t="s">
        <v>84</v>
      </c>
    </row>
    <row r="2" spans="1:2">
      <c r="A2" s="2" t="s">
        <v>4</v>
      </c>
      <c r="B2" s="2">
        <v>0.20669999999999999</v>
      </c>
    </row>
    <row r="3" spans="1:2" ht="30">
      <c r="A3" s="2" t="s">
        <v>146</v>
      </c>
      <c r="B3" s="2">
        <v>0.14249999999999999</v>
      </c>
    </row>
    <row r="4" spans="1:2" ht="45">
      <c r="A4" s="2" t="s">
        <v>31</v>
      </c>
      <c r="B4" s="2">
        <v>0.14249999999999999</v>
      </c>
    </row>
    <row r="5" spans="1:2">
      <c r="A5" s="2" t="s">
        <v>41</v>
      </c>
      <c r="B5" s="2">
        <v>0.1133</v>
      </c>
    </row>
    <row r="6" spans="1:2">
      <c r="A6" s="2" t="s">
        <v>45</v>
      </c>
      <c r="B6" s="2">
        <v>0.1022</v>
      </c>
    </row>
    <row r="7" spans="1:2">
      <c r="A7" s="2" t="s">
        <v>59</v>
      </c>
      <c r="B7" s="2">
        <v>8.2400000000000001E-2</v>
      </c>
    </row>
    <row r="8" spans="1:2">
      <c r="A8" s="2" t="s">
        <v>52</v>
      </c>
      <c r="B8" s="2">
        <v>8.09E-2</v>
      </c>
    </row>
    <row r="9" spans="1:2">
      <c r="A9" s="2" t="s">
        <v>10</v>
      </c>
      <c r="B9" s="2">
        <v>5.0900000000000001E-2</v>
      </c>
    </row>
    <row r="10" spans="1:2">
      <c r="A10" s="2" t="s">
        <v>13</v>
      </c>
      <c r="B10" s="2">
        <v>4.9599999999999998E-2</v>
      </c>
    </row>
    <row r="11" spans="1:2">
      <c r="A11" s="2" t="s">
        <v>35</v>
      </c>
      <c r="B11" s="2">
        <v>2.8899999999999999E-2</v>
      </c>
    </row>
  </sheetData>
  <sheetProtection algorithmName="SHA-512" hashValue="rhnSohvDlTpebZg29tTF9EzBgoJBts5HcvOBomyoh8+Fs71LMqjh6s2tb6a7pYeHJ/xXTfFZ6CDAOsgmtpSybA==" saltValue="4BUuU3s8UFt+BkWfYQW65A==" spinCount="100000" sheet="1" objects="1" scenarios="1" selectLockedCells="1" selectUnlockedCells="1"/>
  <pageMargins left="0.7" right="0.7" top="0.75" bottom="0.75" header="0.3" footer="0.3"/>
  <tableParts count="1">
    <tablePart r:id="rId1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84155-3B67-48F2-B795-A3F4592176B7}">
  <dimension ref="A1:A3"/>
  <sheetViews>
    <sheetView workbookViewId="0">
      <selection activeCell="G29" sqref="G29"/>
    </sheetView>
  </sheetViews>
  <sheetFormatPr defaultColWidth="11.42578125" defaultRowHeight="15"/>
  <sheetData>
    <row r="1" spans="1:1">
      <c r="A1" t="s">
        <v>94</v>
      </c>
    </row>
    <row r="2" spans="1:1">
      <c r="A2" t="s">
        <v>88</v>
      </c>
    </row>
    <row r="3" spans="1:1">
      <c r="A3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 Francisco Cuá Chávez</dc:creator>
  <cp:keywords/>
  <dc:description/>
  <cp:lastModifiedBy/>
  <cp:revision/>
  <dcterms:created xsi:type="dcterms:W3CDTF">2022-04-26T14:54:19Z</dcterms:created>
  <dcterms:modified xsi:type="dcterms:W3CDTF">2025-07-14T22:45:48Z</dcterms:modified>
  <cp:category/>
  <cp:contentStatus/>
</cp:coreProperties>
</file>